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\Documents\Open Morris\Accounts 2020-21\"/>
    </mc:Choice>
  </mc:AlternateContent>
  <xr:revisionPtr revIDLastSave="0" documentId="13_ncr:1_{E7BB198C-F861-413E-AE29-ACC698437DC2}" xr6:coauthVersionLast="47" xr6:coauthVersionMax="47" xr10:uidLastSave="{00000000-0000-0000-0000-000000000000}"/>
  <bookViews>
    <workbookView xWindow="-120" yWindow="-120" windowWidth="29040" windowHeight="15840" tabRatio="597" activeTab="3" xr2:uid="{00000000-000D-0000-FFFF-FFFF00000000}"/>
  </bookViews>
  <sheets>
    <sheet name="ACCOUNTS" sheetId="46" r:id="rId1"/>
    <sheet name="RECEIPTS" sheetId="37" r:id="rId2"/>
    <sheet name="PAYMENTS" sheetId="43" r:id="rId3"/>
    <sheet name="Sue Dyke Award" sheetId="4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46" l="1"/>
  <c r="P34" i="43" l="1"/>
  <c r="C90" i="37" l="1"/>
  <c r="D90" i="37"/>
  <c r="E90" i="37"/>
  <c r="B29" i="46"/>
  <c r="B34" i="46" s="1"/>
  <c r="F90" i="37" l="1"/>
  <c r="C8" i="46"/>
  <c r="C9" i="46"/>
  <c r="C10" i="46"/>
  <c r="C31" i="46"/>
  <c r="C11" i="46" l="1"/>
  <c r="N34" i="43"/>
  <c r="C25" i="46" s="1"/>
  <c r="R34" i="43" l="1"/>
  <c r="C20" i="46" s="1"/>
  <c r="Q34" i="43" l="1"/>
  <c r="C21" i="46" s="1"/>
  <c r="F34" i="43" l="1"/>
  <c r="O33" i="43" l="1"/>
  <c r="M33" i="43"/>
  <c r="L33" i="43"/>
  <c r="K33" i="43"/>
  <c r="J33" i="43"/>
  <c r="I33" i="43"/>
  <c r="H33" i="43"/>
  <c r="E34" i="43"/>
  <c r="G33" i="43" l="1"/>
  <c r="G34" i="43" s="1"/>
  <c r="P35" i="43"/>
  <c r="J32" i="43" l="1"/>
  <c r="O32" i="43" l="1"/>
  <c r="C26" i="46"/>
  <c r="O35" i="43" l="1"/>
  <c r="K32" i="43" l="1"/>
  <c r="K34" i="43" s="1"/>
  <c r="C19" i="46" s="1"/>
  <c r="O34" i="43" l="1"/>
  <c r="C22" i="46" s="1"/>
  <c r="H32" i="43"/>
  <c r="I32" i="43"/>
  <c r="L32" i="43"/>
  <c r="M32" i="43"/>
  <c r="I34" i="43" l="1"/>
  <c r="C15" i="46" s="1"/>
  <c r="J34" i="43"/>
  <c r="C18" i="46" s="1"/>
  <c r="L34" i="43"/>
  <c r="C23" i="46" s="1"/>
  <c r="C16" i="46"/>
  <c r="M34" i="43"/>
  <c r="C24" i="46" s="1"/>
  <c r="H34" i="43"/>
  <c r="C17" i="46" s="1"/>
  <c r="M35" i="43"/>
  <c r="L35" i="43"/>
  <c r="K35" i="43"/>
  <c r="G35" i="43"/>
  <c r="C27" i="46" l="1"/>
  <c r="C29" i="46" s="1"/>
  <c r="C34" i="46" s="1"/>
  <c r="C37" i="46" s="1"/>
</calcChain>
</file>

<file path=xl/sharedStrings.xml><?xml version="1.0" encoding="utf-8"?>
<sst xmlns="http://schemas.openxmlformats.org/spreadsheetml/2006/main" count="177" uniqueCount="122">
  <si>
    <t>Date</t>
  </si>
  <si>
    <t>Details</t>
  </si>
  <si>
    <t>Chq No.</t>
  </si>
  <si>
    <t>Net Payment</t>
  </si>
  <si>
    <t>OPEN MORRIS</t>
  </si>
  <si>
    <t>RECEIPTS</t>
  </si>
  <si>
    <t>SUBS</t>
  </si>
  <si>
    <t>Payment</t>
  </si>
  <si>
    <t>PRS</t>
  </si>
  <si>
    <t>TREASURERS REPORT</t>
  </si>
  <si>
    <t>INCOME</t>
  </si>
  <si>
    <t xml:space="preserve">TOTAL </t>
  </si>
  <si>
    <t>EXPENDITURE</t>
  </si>
  <si>
    <t>Surplus / Deficit for the year</t>
  </si>
  <si>
    <t>BALANCE B/Fwd</t>
  </si>
  <si>
    <t>BALANCE C/Fwd</t>
  </si>
  <si>
    <t>DONATION</t>
  </si>
  <si>
    <t xml:space="preserve">SUBSCRIPTIONS   </t>
  </si>
  <si>
    <t xml:space="preserve">AGM EXPENSES  </t>
  </si>
  <si>
    <t xml:space="preserve">INSURANCE </t>
  </si>
  <si>
    <t>OTHER</t>
  </si>
  <si>
    <t>DETAILS</t>
  </si>
  <si>
    <t xml:space="preserve">OTHER </t>
  </si>
  <si>
    <t xml:space="preserve">OFFICERS EXPENSES  </t>
  </si>
  <si>
    <t xml:space="preserve">DANCING ON    </t>
  </si>
  <si>
    <t xml:space="preserve">SUBS REFUNDS    </t>
  </si>
  <si>
    <t xml:space="preserve">WEBSITE </t>
  </si>
  <si>
    <t>Officers expenses</t>
  </si>
  <si>
    <t>AGM expenses</t>
  </si>
  <si>
    <t>Website</t>
  </si>
  <si>
    <t xml:space="preserve">Subs Repayment </t>
  </si>
  <si>
    <t>TOTAL</t>
  </si>
  <si>
    <t>Funds Available</t>
  </si>
  <si>
    <t>Expenditure Item</t>
  </si>
  <si>
    <t>Amount</t>
  </si>
  <si>
    <t>Open Morris Funds</t>
  </si>
  <si>
    <t>AOM expenses</t>
  </si>
  <si>
    <t>Sue Dyke Donation</t>
  </si>
  <si>
    <t>AOM EXPENSES</t>
  </si>
  <si>
    <t>Magazine</t>
  </si>
  <si>
    <t>Insurance</t>
  </si>
  <si>
    <t>JMO AGM</t>
  </si>
  <si>
    <t>T transfer</t>
  </si>
  <si>
    <t>JMO DD/other</t>
  </si>
  <si>
    <t>Chq No</t>
  </si>
  <si>
    <t>Misc.</t>
  </si>
  <si>
    <t>SUE DYKE AWARD</t>
  </si>
  <si>
    <t>Sue Dyke Award</t>
  </si>
  <si>
    <t>2019-2020</t>
  </si>
  <si>
    <t>Balance brought forward</t>
  </si>
  <si>
    <t>JMO Day of Dance/other</t>
  </si>
  <si>
    <t>Doug Pickering fund</t>
  </si>
  <si>
    <t>MISCELLANEOUS Inc DPMF</t>
  </si>
  <si>
    <t>YEAR ENDING AUGUST 31 2021</t>
  </si>
  <si>
    <t>YEAR ENDING AUGUST 31st 2021</t>
  </si>
  <si>
    <t>Sue Dyke Memorial Prize Account 2020-21</t>
  </si>
  <si>
    <t>YEAR END 31ST AUGUST 2021</t>
  </si>
  <si>
    <t>TOTAL 2020 - 2021</t>
  </si>
  <si>
    <t>2020-2021</t>
  </si>
  <si>
    <t>1.9.20</t>
  </si>
  <si>
    <t>M Hills Expenses</t>
  </si>
  <si>
    <t>T</t>
  </si>
  <si>
    <t>9.11.20</t>
  </si>
  <si>
    <t>J Becker SDA 2nd Prize</t>
  </si>
  <si>
    <t>L Coomber SDA 1st Prize</t>
  </si>
  <si>
    <t>21.9.20</t>
  </si>
  <si>
    <t>Indv. Sub</t>
  </si>
  <si>
    <t>4.11.20</t>
  </si>
  <si>
    <t>Subs</t>
  </si>
  <si>
    <t>3.12.20</t>
  </si>
  <si>
    <t>J Cox expenses for SDA</t>
  </si>
  <si>
    <t>15.12.20</t>
  </si>
  <si>
    <t>4.1.21</t>
  </si>
  <si>
    <t>Pig Dyke subs</t>
  </si>
  <si>
    <t>Black Pig subs</t>
  </si>
  <si>
    <t>5.1.21</t>
  </si>
  <si>
    <t>Restless Souls Subs</t>
  </si>
  <si>
    <t>7.1.21</t>
  </si>
  <si>
    <t>Meon valley Subs</t>
  </si>
  <si>
    <t>Subs SOW215</t>
  </si>
  <si>
    <t>11.1.21</t>
  </si>
  <si>
    <t>Subs full x 12</t>
  </si>
  <si>
    <t>12.1.21</t>
  </si>
  <si>
    <t>13.1.21</t>
  </si>
  <si>
    <t>Subs Tatterfoals</t>
  </si>
  <si>
    <t>Subs associate West Somerset</t>
  </si>
  <si>
    <t xml:space="preserve">Subs ind. </t>
  </si>
  <si>
    <t>15.1.21</t>
  </si>
  <si>
    <t>22.1.21</t>
  </si>
  <si>
    <t>Subs junior</t>
  </si>
  <si>
    <t>1.2.21</t>
  </si>
  <si>
    <t>Subs refund Steps in Time</t>
  </si>
  <si>
    <t>Subs refund W Somerset</t>
  </si>
  <si>
    <t>Subs refund Meon valley</t>
  </si>
  <si>
    <t>Subs refund Beltane</t>
  </si>
  <si>
    <t>Subs refund Whitgar</t>
  </si>
  <si>
    <t>Subs refund Earl of Stamford</t>
  </si>
  <si>
    <t>2.2.21</t>
  </si>
  <si>
    <t>J Cox gift for H&amp;S advice</t>
  </si>
  <si>
    <t>8.2.21</t>
  </si>
  <si>
    <t>Subs refund Thakenham</t>
  </si>
  <si>
    <t>Subs refund Crosskey Clog</t>
  </si>
  <si>
    <t>Subs refund Sullivans Sword</t>
  </si>
  <si>
    <t>15.2.21</t>
  </si>
  <si>
    <t>Subs refund Blackpowder</t>
  </si>
  <si>
    <t>16.2.21</t>
  </si>
  <si>
    <t>Subs refund Caddington Blues</t>
  </si>
  <si>
    <t>Subs refund Guith Carnival</t>
  </si>
  <si>
    <t>22.2.21</t>
  </si>
  <si>
    <t>Subs refund The Acid Morris</t>
  </si>
  <si>
    <t>Subs refund Brixton Tatterjacks</t>
  </si>
  <si>
    <t>Grant to Beltane face paint</t>
  </si>
  <si>
    <t>JMO Insurance</t>
  </si>
  <si>
    <t>Subs full x 11`</t>
  </si>
  <si>
    <t>29.5.21</t>
  </si>
  <si>
    <t>Postage for archive, S Hill</t>
  </si>
  <si>
    <t>12.7.21</t>
  </si>
  <si>
    <t>Badges J Cox</t>
  </si>
  <si>
    <t>t</t>
  </si>
  <si>
    <t>£75.00</t>
  </si>
  <si>
    <t>£100.00</t>
  </si>
  <si>
    <t>£46.74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</si>
</sst>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d\-mmm\-yy"/>
    <numFmt numFmtId="165" formatCode="&quot;£&quot;#,##0.00"/>
  </numFmts>
  <fonts count="29" x14ac:knownFonts="1">
    <font>
      <sz val="10"/>
      <name val="Arial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6"/>
      <color indexed="8"/>
      <name val="Century Gothic"/>
      <family val="2"/>
    </font>
    <font>
      <u/>
      <sz val="16"/>
      <name val="Century Gothic"/>
      <family val="2"/>
    </font>
    <font>
      <u/>
      <sz val="16"/>
      <color indexed="8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u/>
      <sz val="14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u/>
      <sz val="20"/>
      <name val="Century Gothic"/>
      <family val="2"/>
    </font>
    <font>
      <sz val="20"/>
      <color indexed="8"/>
      <name val="Century Gothic"/>
      <family val="2"/>
    </font>
    <font>
      <b/>
      <u/>
      <sz val="16"/>
      <name val="Century Gothic"/>
      <family val="2"/>
    </font>
    <font>
      <b/>
      <u/>
      <sz val="16"/>
      <color indexed="8"/>
      <name val="Century Gothic"/>
      <family val="2"/>
    </font>
    <font>
      <sz val="16"/>
      <name val="Arial"/>
      <family val="2"/>
    </font>
    <font>
      <sz val="16"/>
      <name val="Century Gothic"/>
      <family val="2"/>
    </font>
    <font>
      <b/>
      <sz val="16"/>
      <name val="Century Gothic"/>
      <family val="2"/>
    </font>
    <font>
      <sz val="16"/>
      <color indexed="8"/>
      <name val="Arial"/>
      <family val="2"/>
    </font>
    <font>
      <b/>
      <sz val="16"/>
      <color indexed="8"/>
      <name val="Century Gothic"/>
      <family val="2"/>
    </font>
    <font>
      <b/>
      <sz val="16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4" fontId="0" fillId="0" borderId="0" xfId="0" applyNumberFormat="1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right"/>
    </xf>
    <xf numFmtId="49" fontId="1" fillId="0" borderId="0" xfId="0" applyNumberFormat="1" applyFont="1"/>
    <xf numFmtId="49" fontId="0" fillId="0" borderId="0" xfId="0" applyNumberFormat="1"/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" fontId="3" fillId="0" borderId="0" xfId="0" applyNumberFormat="1" applyFont="1" applyAlignment="1">
      <alignment horizontal="left"/>
    </xf>
    <xf numFmtId="16" fontId="0" fillId="0" borderId="0" xfId="0" applyNumberFormat="1" applyAlignment="1">
      <alignment horizontal="left"/>
    </xf>
    <xf numFmtId="0" fontId="4" fillId="0" borderId="0" xfId="0" applyFont="1"/>
    <xf numFmtId="49" fontId="4" fillId="0" borderId="0" xfId="0" applyNumberFormat="1" applyFont="1"/>
    <xf numFmtId="4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0" fontId="10" fillId="0" borderId="0" xfId="0" applyFont="1"/>
    <xf numFmtId="16" fontId="11" fillId="0" borderId="0" xfId="0" applyNumberFormat="1" applyFont="1" applyAlignment="1">
      <alignment horizontal="left" wrapText="1"/>
    </xf>
    <xf numFmtId="0" fontId="3" fillId="0" borderId="0" xfId="0" applyFont="1"/>
    <xf numFmtId="0" fontId="12" fillId="0" borderId="0" xfId="0" applyFont="1"/>
    <xf numFmtId="164" fontId="3" fillId="3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>
      <alignment horizontal="left" wrapText="1"/>
    </xf>
    <xf numFmtId="165" fontId="3" fillId="0" borderId="4" xfId="0" applyNumberFormat="1" applyFont="1" applyBorder="1" applyAlignment="1">
      <alignment horizontal="right" wrapText="1"/>
    </xf>
    <xf numFmtId="165" fontId="6" fillId="0" borderId="4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right" wrapText="1"/>
    </xf>
    <xf numFmtId="165" fontId="5" fillId="0" borderId="4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6" fillId="0" borderId="4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165" fontId="5" fillId="0" borderId="0" xfId="0" applyNumberFormat="1" applyFont="1" applyAlignment="1">
      <alignment horizontal="right" wrapText="1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16" fontId="3" fillId="0" borderId="4" xfId="0" applyNumberFormat="1" applyFont="1" applyBorder="1" applyAlignment="1">
      <alignment horizontal="left"/>
    </xf>
    <xf numFmtId="165" fontId="3" fillId="0" borderId="4" xfId="0" applyNumberFormat="1" applyFont="1" applyBorder="1" applyAlignment="1">
      <alignment horizontal="right"/>
    </xf>
    <xf numFmtId="165" fontId="0" fillId="0" borderId="4" xfId="0" applyNumberFormat="1" applyBorder="1"/>
    <xf numFmtId="165" fontId="4" fillId="0" borderId="0" xfId="0" applyNumberFormat="1" applyFont="1" applyAlignment="1">
      <alignment horizontal="right"/>
    </xf>
    <xf numFmtId="165" fontId="4" fillId="0" borderId="8" xfId="0" applyNumberFormat="1" applyFont="1" applyBorder="1" applyAlignment="1">
      <alignment horizontal="right" wrapText="1"/>
    </xf>
    <xf numFmtId="165" fontId="4" fillId="0" borderId="7" xfId="0" applyNumberFormat="1" applyFont="1" applyBorder="1" applyAlignment="1">
      <alignment horizontal="right" wrapText="1"/>
    </xf>
    <xf numFmtId="0" fontId="13" fillId="0" borderId="0" xfId="0" applyFont="1" applyAlignment="1">
      <alignment horizontal="left"/>
    </xf>
    <xf numFmtId="0" fontId="13" fillId="0" borderId="0" xfId="0" applyFont="1"/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wrapText="1"/>
    </xf>
    <xf numFmtId="4" fontId="14" fillId="0" borderId="4" xfId="0" applyNumberFormat="1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right" wrapText="1"/>
    </xf>
    <xf numFmtId="165" fontId="0" fillId="0" borderId="0" xfId="0" applyNumberFormat="1"/>
    <xf numFmtId="0" fontId="16" fillId="0" borderId="0" xfId="0" applyFont="1"/>
    <xf numFmtId="0" fontId="14" fillId="0" borderId="11" xfId="0" applyFont="1" applyBorder="1" applyAlignment="1">
      <alignment horizontal="center" vertical="center" wrapText="1"/>
    </xf>
    <xf numFmtId="165" fontId="0" fillId="0" borderId="12" xfId="0" applyNumberFormat="1" applyBorder="1"/>
    <xf numFmtId="165" fontId="3" fillId="0" borderId="12" xfId="0" applyNumberFormat="1" applyFont="1" applyBorder="1" applyAlignment="1">
      <alignment horizontal="right"/>
    </xf>
    <xf numFmtId="0" fontId="0" fillId="0" borderId="4" xfId="0" applyBorder="1"/>
    <xf numFmtId="8" fontId="0" fillId="0" borderId="4" xfId="0" applyNumberFormat="1" applyBorder="1"/>
    <xf numFmtId="0" fontId="0" fillId="0" borderId="2" xfId="0" applyBorder="1"/>
    <xf numFmtId="165" fontId="4" fillId="0" borderId="4" xfId="0" applyNumberFormat="1" applyFont="1" applyBorder="1"/>
    <xf numFmtId="0" fontId="17" fillId="0" borderId="0" xfId="0" applyFont="1"/>
    <xf numFmtId="164" fontId="3" fillId="0" borderId="4" xfId="0" applyNumberFormat="1" applyFont="1" applyBorder="1" applyAlignment="1" applyProtection="1">
      <alignment horizontal="center" vertical="center"/>
      <protection locked="0"/>
    </xf>
    <xf numFmtId="165" fontId="5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 wrapText="1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Alignment="1">
      <alignment horizontal="center" wrapText="1"/>
    </xf>
    <xf numFmtId="165" fontId="3" fillId="0" borderId="9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3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4" fontId="18" fillId="0" borderId="4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left"/>
    </xf>
    <xf numFmtId="4" fontId="20" fillId="0" borderId="0" xfId="0" applyNumberFormat="1" applyFont="1" applyAlignment="1">
      <alignment horizontal="right"/>
    </xf>
    <xf numFmtId="0" fontId="19" fillId="0" borderId="0" xfId="0" applyFont="1"/>
    <xf numFmtId="0" fontId="21" fillId="0" borderId="0" xfId="0" applyFont="1"/>
    <xf numFmtId="16" fontId="21" fillId="0" borderId="0" xfId="0" applyNumberFormat="1" applyFont="1" applyAlignment="1">
      <alignment horizontal="left" wrapText="1"/>
    </xf>
    <xf numFmtId="4" fontId="22" fillId="0" borderId="0" xfId="0" applyNumberFormat="1" applyFont="1" applyAlignment="1">
      <alignment horizontal="right" wrapText="1"/>
    </xf>
    <xf numFmtId="0" fontId="23" fillId="0" borderId="0" xfId="0" applyFont="1"/>
    <xf numFmtId="16" fontId="8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right"/>
    </xf>
    <xf numFmtId="16" fontId="24" fillId="0" borderId="0" xfId="0" applyNumberFormat="1" applyFont="1" applyAlignment="1">
      <alignment horizontal="left" wrapText="1"/>
    </xf>
    <xf numFmtId="165" fontId="7" fillId="0" borderId="0" xfId="0" applyNumberFormat="1" applyFont="1" applyAlignment="1">
      <alignment horizontal="right" wrapText="1"/>
    </xf>
    <xf numFmtId="165" fontId="25" fillId="0" borderId="2" xfId="0" applyNumberFormat="1" applyFont="1" applyBorder="1" applyAlignment="1">
      <alignment horizontal="right" wrapText="1"/>
    </xf>
    <xf numFmtId="0" fontId="24" fillId="0" borderId="0" xfId="0" applyFont="1"/>
    <xf numFmtId="165" fontId="7" fillId="0" borderId="0" xfId="0" applyNumberFormat="1" applyFont="1" applyAlignment="1">
      <alignment horizontal="right"/>
    </xf>
    <xf numFmtId="165" fontId="25" fillId="0" borderId="3" xfId="0" applyNumberFormat="1" applyFont="1" applyBorder="1" applyAlignment="1">
      <alignment horizontal="right"/>
    </xf>
    <xf numFmtId="165" fontId="26" fillId="0" borderId="0" xfId="0" applyNumberFormat="1" applyFont="1" applyAlignment="1">
      <alignment horizontal="right"/>
    </xf>
    <xf numFmtId="165" fontId="27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 wrapText="1"/>
    </xf>
    <xf numFmtId="16" fontId="21" fillId="0" borderId="0" xfId="0" applyNumberFormat="1" applyFont="1" applyAlignment="1">
      <alignment horizontal="left"/>
    </xf>
    <xf numFmtId="165" fontId="28" fillId="0" borderId="0" xfId="0" applyNumberFormat="1" applyFont="1" applyAlignment="1">
      <alignment horizontal="right" wrapText="1"/>
    </xf>
    <xf numFmtId="0" fontId="25" fillId="0" borderId="0" xfId="0" applyFont="1"/>
    <xf numFmtId="4" fontId="26" fillId="0" borderId="0" xfId="0" applyNumberFormat="1" applyFont="1" applyAlignment="1">
      <alignment horizontal="right"/>
    </xf>
    <xf numFmtId="165" fontId="24" fillId="0" borderId="0" xfId="0" applyNumberFormat="1" applyFont="1"/>
    <xf numFmtId="0" fontId="3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opLeftCell="A7" zoomScale="70" zoomScaleNormal="70" workbookViewId="0">
      <selection activeCell="H33" sqref="H33"/>
    </sheetView>
  </sheetViews>
  <sheetFormatPr defaultRowHeight="12.75" x14ac:dyDescent="0.2"/>
  <cols>
    <col min="1" max="1" width="43.7109375" customWidth="1"/>
    <col min="2" max="3" width="22.42578125" customWidth="1"/>
    <col min="4" max="4" width="19.5703125" customWidth="1"/>
  </cols>
  <sheetData>
    <row r="1" spans="1:5" ht="20.25" x14ac:dyDescent="0.3">
      <c r="A1" s="77"/>
    </row>
    <row r="2" spans="1:5" ht="26.25" x14ac:dyDescent="0.35">
      <c r="A2" s="91" t="s">
        <v>4</v>
      </c>
      <c r="B2" s="91"/>
      <c r="C2" s="92"/>
      <c r="D2" s="92"/>
      <c r="E2" s="1"/>
    </row>
    <row r="3" spans="1:5" ht="26.25" x14ac:dyDescent="0.35">
      <c r="A3" s="93" t="s">
        <v>54</v>
      </c>
      <c r="B3" s="93"/>
      <c r="C3" s="92"/>
      <c r="D3" s="92"/>
      <c r="E3" s="1"/>
    </row>
    <row r="4" spans="1:5" ht="20.25" x14ac:dyDescent="0.3">
      <c r="A4" s="94" t="s">
        <v>9</v>
      </c>
      <c r="B4" s="94"/>
      <c r="C4" s="29"/>
      <c r="D4" s="29"/>
      <c r="E4" s="1"/>
    </row>
    <row r="5" spans="1:5" ht="19.5" x14ac:dyDescent="0.25">
      <c r="A5" s="30"/>
      <c r="B5" s="30"/>
      <c r="C5" s="31"/>
      <c r="D5" s="31"/>
      <c r="E5" s="7"/>
    </row>
    <row r="6" spans="1:5" ht="20.25" x14ac:dyDescent="0.3">
      <c r="A6" s="95" t="s">
        <v>10</v>
      </c>
      <c r="B6" s="96" t="s">
        <v>48</v>
      </c>
      <c r="C6" s="96" t="s">
        <v>58</v>
      </c>
      <c r="D6" s="97"/>
      <c r="E6" s="7"/>
    </row>
    <row r="7" spans="1:5" ht="17.25" customHeight="1" x14ac:dyDescent="0.3">
      <c r="A7" s="98"/>
      <c r="B7" s="99"/>
      <c r="C7" s="99"/>
      <c r="D7" s="97"/>
      <c r="E7" s="7"/>
    </row>
    <row r="8" spans="1:5" ht="16.5" customHeight="1" x14ac:dyDescent="0.3">
      <c r="A8" s="100" t="s">
        <v>17</v>
      </c>
      <c r="B8" s="101">
        <v>4717</v>
      </c>
      <c r="C8" s="101">
        <f>RECEIPTS!C90</f>
        <v>1121</v>
      </c>
      <c r="D8" s="97"/>
      <c r="E8" s="7"/>
    </row>
    <row r="9" spans="1:5" ht="16.5" customHeight="1" x14ac:dyDescent="0.3">
      <c r="A9" s="100" t="s">
        <v>16</v>
      </c>
      <c r="B9" s="101">
        <v>1515</v>
      </c>
      <c r="C9" s="101">
        <f>RECEIPTS!D90</f>
        <v>15</v>
      </c>
      <c r="D9" s="97"/>
      <c r="E9" s="7"/>
    </row>
    <row r="10" spans="1:5" ht="18.75" customHeight="1" x14ac:dyDescent="0.3">
      <c r="A10" s="100" t="s">
        <v>22</v>
      </c>
      <c r="B10" s="101">
        <v>0</v>
      </c>
      <c r="C10" s="101">
        <f>RECEIPTS!E90</f>
        <v>0</v>
      </c>
      <c r="D10" s="97"/>
      <c r="E10" s="7"/>
    </row>
    <row r="11" spans="1:5" ht="21" thickBot="1" x14ac:dyDescent="0.35">
      <c r="A11" s="94" t="s">
        <v>11</v>
      </c>
      <c r="B11" s="102">
        <v>6232</v>
      </c>
      <c r="C11" s="102">
        <f>SUM(C8:C10)</f>
        <v>1136</v>
      </c>
      <c r="D11" s="97"/>
      <c r="E11" s="3"/>
    </row>
    <row r="12" spans="1:5" ht="21" thickTop="1" x14ac:dyDescent="0.3">
      <c r="A12" s="103"/>
      <c r="B12" s="104"/>
      <c r="C12" s="104"/>
      <c r="D12" s="97"/>
      <c r="E12" s="3"/>
    </row>
    <row r="13" spans="1:5" ht="20.25" x14ac:dyDescent="0.3">
      <c r="A13" s="94" t="s">
        <v>12</v>
      </c>
      <c r="B13" s="104"/>
      <c r="C13" s="104"/>
      <c r="D13" s="29"/>
      <c r="E13" s="3"/>
    </row>
    <row r="14" spans="1:5" ht="19.5" x14ac:dyDescent="0.25">
      <c r="A14" s="103"/>
      <c r="B14" s="104"/>
      <c r="C14" s="104"/>
      <c r="D14" s="29"/>
      <c r="E14" s="3"/>
    </row>
    <row r="15" spans="1:5" ht="20.25" x14ac:dyDescent="0.3">
      <c r="A15" s="103" t="s">
        <v>23</v>
      </c>
      <c r="B15" s="101">
        <v>7.5</v>
      </c>
      <c r="C15" s="101">
        <f>PAYMENTS!I34</f>
        <v>0</v>
      </c>
      <c r="D15" s="97"/>
    </row>
    <row r="16" spans="1:5" ht="20.25" x14ac:dyDescent="0.3">
      <c r="A16" s="103" t="s">
        <v>24</v>
      </c>
      <c r="B16" s="101">
        <v>14.99</v>
      </c>
      <c r="C16" s="101">
        <f>PAYMENTS!G34</f>
        <v>0</v>
      </c>
      <c r="D16" s="97"/>
    </row>
    <row r="17" spans="1:4" ht="20.25" x14ac:dyDescent="0.3">
      <c r="A17" s="103" t="s">
        <v>19</v>
      </c>
      <c r="B17" s="101">
        <v>1155</v>
      </c>
      <c r="C17" s="101">
        <f>PAYMENTS!H34</f>
        <v>1157.42</v>
      </c>
      <c r="D17" s="97"/>
    </row>
    <row r="18" spans="1:4" ht="20.25" x14ac:dyDescent="0.3">
      <c r="A18" s="103" t="s">
        <v>18</v>
      </c>
      <c r="B18" s="101">
        <v>569.54</v>
      </c>
      <c r="C18" s="101">
        <f>PAYMENTS!J34</f>
        <v>0</v>
      </c>
      <c r="D18" s="97"/>
    </row>
    <row r="19" spans="1:4" ht="20.25" x14ac:dyDescent="0.3">
      <c r="A19" s="103" t="s">
        <v>38</v>
      </c>
      <c r="B19" s="101">
        <v>0</v>
      </c>
      <c r="C19" s="101">
        <f>PAYMENTS!K34</f>
        <v>0</v>
      </c>
      <c r="D19" s="97"/>
    </row>
    <row r="20" spans="1:4" ht="20.25" x14ac:dyDescent="0.3">
      <c r="A20" s="103" t="s">
        <v>41</v>
      </c>
      <c r="B20" s="101">
        <v>0</v>
      </c>
      <c r="C20" s="101">
        <f>PAYMENTS!R34</f>
        <v>0</v>
      </c>
      <c r="D20" s="97"/>
    </row>
    <row r="21" spans="1:4" ht="20.25" x14ac:dyDescent="0.3">
      <c r="A21" s="103" t="s">
        <v>50</v>
      </c>
      <c r="B21" s="101">
        <v>82.5</v>
      </c>
      <c r="C21" s="101">
        <f>PAYMENTS!Q34</f>
        <v>65.099999999999994</v>
      </c>
      <c r="D21" s="97"/>
    </row>
    <row r="22" spans="1:4" ht="20.25" x14ac:dyDescent="0.3">
      <c r="A22" s="103" t="s">
        <v>8</v>
      </c>
      <c r="B22" s="101">
        <v>38</v>
      </c>
      <c r="C22" s="101">
        <f>PAYMENTS!O34</f>
        <v>0</v>
      </c>
      <c r="D22" s="97"/>
    </row>
    <row r="23" spans="1:4" ht="20.25" x14ac:dyDescent="0.3">
      <c r="A23" s="103" t="s">
        <v>25</v>
      </c>
      <c r="B23" s="101">
        <v>0</v>
      </c>
      <c r="C23" s="101">
        <f>PAYMENTS!L34</f>
        <v>460</v>
      </c>
      <c r="D23" s="97"/>
    </row>
    <row r="24" spans="1:4" ht="20.25" x14ac:dyDescent="0.3">
      <c r="A24" s="103" t="s">
        <v>52</v>
      </c>
      <c r="B24" s="101">
        <v>112.2</v>
      </c>
      <c r="C24" s="101">
        <f>PAYMENTS!M34</f>
        <v>157.63</v>
      </c>
      <c r="D24" s="97"/>
    </row>
    <row r="25" spans="1:4" ht="20.25" x14ac:dyDescent="0.3">
      <c r="A25" s="103" t="s">
        <v>46</v>
      </c>
      <c r="B25" s="101">
        <v>179.44</v>
      </c>
      <c r="C25" s="101">
        <f>PAYMENTS!N34</f>
        <v>221.74</v>
      </c>
      <c r="D25" s="97"/>
    </row>
    <row r="26" spans="1:4" ht="20.25" x14ac:dyDescent="0.3">
      <c r="A26" s="103" t="s">
        <v>26</v>
      </c>
      <c r="B26" s="101">
        <v>0</v>
      </c>
      <c r="C26" s="101">
        <f>PAYMENTS!P34</f>
        <v>50</v>
      </c>
      <c r="D26" s="97"/>
    </row>
    <row r="27" spans="1:4" ht="20.25" x14ac:dyDescent="0.3">
      <c r="A27" s="94" t="s">
        <v>11</v>
      </c>
      <c r="B27" s="105">
        <v>2159.17</v>
      </c>
      <c r="C27" s="105">
        <f>SUM(C15:C26)</f>
        <v>2111.8900000000003</v>
      </c>
      <c r="D27" s="97"/>
    </row>
    <row r="28" spans="1:4" ht="20.25" x14ac:dyDescent="0.3">
      <c r="A28" s="97"/>
      <c r="B28" s="106"/>
      <c r="C28" s="106"/>
      <c r="D28" s="97"/>
    </row>
    <row r="29" spans="1:4" ht="20.25" x14ac:dyDescent="0.3">
      <c r="A29" s="94" t="s">
        <v>13</v>
      </c>
      <c r="B29" s="107">
        <f>B11-B27</f>
        <v>4072.83</v>
      </c>
      <c r="C29" s="107">
        <f>C11-C27</f>
        <v>-975.89000000000033</v>
      </c>
      <c r="D29" s="97"/>
    </row>
    <row r="30" spans="1:4" ht="20.25" x14ac:dyDescent="0.3">
      <c r="A30" s="94"/>
      <c r="B30" s="108"/>
      <c r="C30" s="108"/>
      <c r="D30" s="97"/>
    </row>
    <row r="31" spans="1:4" ht="20.25" x14ac:dyDescent="0.3">
      <c r="A31" s="109" t="s">
        <v>14</v>
      </c>
      <c r="B31" s="107">
        <v>15226.71</v>
      </c>
      <c r="C31" s="107">
        <f>B34</f>
        <v>19299.54</v>
      </c>
      <c r="D31" s="97"/>
    </row>
    <row r="32" spans="1:4" ht="20.25" x14ac:dyDescent="0.3">
      <c r="A32" s="94"/>
      <c r="B32" s="108"/>
      <c r="C32" s="108"/>
      <c r="D32" s="97"/>
    </row>
    <row r="33" spans="1:4" ht="20.25" x14ac:dyDescent="0.3">
      <c r="A33" s="94"/>
      <c r="B33" s="108"/>
      <c r="C33" s="108"/>
      <c r="D33" s="97"/>
    </row>
    <row r="34" spans="1:4" ht="21" thickBot="1" x14ac:dyDescent="0.35">
      <c r="A34" s="94" t="s">
        <v>15</v>
      </c>
      <c r="B34" s="102">
        <f>B29+B31</f>
        <v>19299.54</v>
      </c>
      <c r="C34" s="102">
        <f>C29+C31</f>
        <v>18323.650000000001</v>
      </c>
      <c r="D34" s="97"/>
    </row>
    <row r="35" spans="1:4" ht="21" thickTop="1" x14ac:dyDescent="0.3">
      <c r="A35" s="94" t="s">
        <v>37</v>
      </c>
      <c r="B35" s="110">
        <v>-1772.64</v>
      </c>
      <c r="C35" s="110">
        <v>-1550.9</v>
      </c>
      <c r="D35" s="97"/>
    </row>
    <row r="36" spans="1:4" ht="20.25" x14ac:dyDescent="0.3">
      <c r="A36" s="94" t="s">
        <v>51</v>
      </c>
      <c r="B36" s="110">
        <v>-200</v>
      </c>
      <c r="C36" s="110">
        <v>-200</v>
      </c>
      <c r="D36" s="97"/>
    </row>
    <row r="37" spans="1:4" ht="20.25" x14ac:dyDescent="0.3">
      <c r="A37" s="111" t="s">
        <v>35</v>
      </c>
      <c r="B37" s="107">
        <f>SUM(B34:B36)</f>
        <v>17326.900000000001</v>
      </c>
      <c r="C37" s="107">
        <f>SUM(C34:C36)</f>
        <v>16572.75</v>
      </c>
      <c r="D37" s="112"/>
    </row>
    <row r="38" spans="1:4" ht="20.25" x14ac:dyDescent="0.3">
      <c r="A38" s="103"/>
      <c r="B38" s="113"/>
      <c r="C38" s="106"/>
      <c r="D38" s="112"/>
    </row>
    <row r="39" spans="1:4" ht="20.25" x14ac:dyDescent="0.3">
      <c r="A39" s="103"/>
      <c r="B39" s="103"/>
      <c r="C39" s="112"/>
      <c r="D39" s="112"/>
    </row>
    <row r="40" spans="1:4" ht="20.25" x14ac:dyDescent="0.3">
      <c r="A40" s="103"/>
      <c r="B40" s="103"/>
      <c r="C40" s="112"/>
      <c r="D40" s="112"/>
    </row>
    <row r="41" spans="1:4" ht="20.25" x14ac:dyDescent="0.3">
      <c r="A41" s="103"/>
      <c r="B41" s="103"/>
      <c r="C41" s="112"/>
      <c r="D41" s="112"/>
    </row>
    <row r="42" spans="1:4" ht="20.25" x14ac:dyDescent="0.3">
      <c r="A42" s="103"/>
      <c r="B42" s="103"/>
      <c r="C42" s="112"/>
      <c r="D42" s="112"/>
    </row>
    <row r="43" spans="1:4" ht="13.5" x14ac:dyDescent="0.25">
      <c r="A43" s="32"/>
      <c r="B43" s="32"/>
      <c r="C43" s="14"/>
      <c r="D43" s="14"/>
    </row>
    <row r="44" spans="1:4" ht="13.5" x14ac:dyDescent="0.25">
      <c r="A44" s="32"/>
      <c r="B44" s="32"/>
      <c r="C44" s="34"/>
    </row>
    <row r="45" spans="1:4" ht="13.5" x14ac:dyDescent="0.25">
      <c r="A45" s="32"/>
      <c r="B45" s="32"/>
    </row>
    <row r="46" spans="1:4" ht="13.5" x14ac:dyDescent="0.25">
      <c r="A46" s="32"/>
      <c r="B46" s="32"/>
    </row>
    <row r="48" spans="1:4" x14ac:dyDescent="0.2">
      <c r="A48" s="35"/>
      <c r="B48" s="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3"/>
  <sheetViews>
    <sheetView workbookViewId="0">
      <pane ySplit="5" topLeftCell="A60" activePane="bottomLeft" state="frozen"/>
      <selection pane="bottomLeft" activeCell="D32" sqref="D32"/>
    </sheetView>
  </sheetViews>
  <sheetFormatPr defaultRowHeight="12.75" x14ac:dyDescent="0.2"/>
  <cols>
    <col min="1" max="1" width="14" customWidth="1"/>
    <col min="2" max="2" width="36.7109375" style="12" customWidth="1"/>
    <col min="3" max="3" width="11.7109375" style="13" customWidth="1"/>
    <col min="4" max="4" width="11.7109375" style="14" customWidth="1"/>
    <col min="5" max="5" width="10.5703125" style="14" customWidth="1"/>
    <col min="6" max="6" width="11.5703125" customWidth="1"/>
  </cols>
  <sheetData>
    <row r="1" spans="1:7" x14ac:dyDescent="0.2">
      <c r="A1" s="24" t="s">
        <v>4</v>
      </c>
      <c r="B1" s="11"/>
      <c r="F1" s="1"/>
    </row>
    <row r="2" spans="1:7" x14ac:dyDescent="0.2">
      <c r="A2" s="9" t="s">
        <v>53</v>
      </c>
      <c r="B2" s="11"/>
      <c r="F2" s="1"/>
    </row>
    <row r="3" spans="1:7" x14ac:dyDescent="0.2">
      <c r="A3" s="9" t="s">
        <v>5</v>
      </c>
      <c r="B3" s="11"/>
      <c r="F3" s="1"/>
    </row>
    <row r="4" spans="1:7" x14ac:dyDescent="0.2">
      <c r="A4" s="9"/>
      <c r="B4" s="11"/>
      <c r="F4" s="1"/>
    </row>
    <row r="5" spans="1:7" ht="17.25" customHeight="1" x14ac:dyDescent="0.2">
      <c r="A5" s="86" t="s">
        <v>0</v>
      </c>
      <c r="B5" s="87" t="s">
        <v>21</v>
      </c>
      <c r="C5" s="88" t="s">
        <v>6</v>
      </c>
      <c r="D5" s="89" t="s">
        <v>16</v>
      </c>
      <c r="E5" s="89" t="s">
        <v>20</v>
      </c>
      <c r="F5" s="90" t="s">
        <v>31</v>
      </c>
      <c r="G5" s="8"/>
    </row>
    <row r="6" spans="1:7" x14ac:dyDescent="0.2">
      <c r="A6" s="78" t="s">
        <v>65</v>
      </c>
      <c r="B6" s="37" t="s">
        <v>66</v>
      </c>
      <c r="C6" s="38">
        <v>7</v>
      </c>
      <c r="D6" s="39"/>
      <c r="E6" s="41"/>
      <c r="F6" s="80"/>
      <c r="G6" s="8"/>
    </row>
    <row r="7" spans="1:7" x14ac:dyDescent="0.2">
      <c r="A7" s="78" t="s">
        <v>67</v>
      </c>
      <c r="B7" s="37" t="s">
        <v>68</v>
      </c>
      <c r="C7" s="38">
        <v>45</v>
      </c>
      <c r="D7" s="39"/>
      <c r="E7" s="41"/>
      <c r="F7" s="80"/>
      <c r="G7" s="8"/>
    </row>
    <row r="8" spans="1:7" x14ac:dyDescent="0.2">
      <c r="A8" s="78" t="s">
        <v>71</v>
      </c>
      <c r="B8" s="37" t="s">
        <v>73</v>
      </c>
      <c r="C8" s="40">
        <v>35</v>
      </c>
      <c r="D8" s="39"/>
      <c r="E8" s="81"/>
      <c r="F8" s="80"/>
      <c r="G8" s="8"/>
    </row>
    <row r="9" spans="1:7" x14ac:dyDescent="0.2">
      <c r="A9" s="78" t="s">
        <v>72</v>
      </c>
      <c r="B9" s="37" t="s">
        <v>74</v>
      </c>
      <c r="C9" s="38">
        <v>35</v>
      </c>
      <c r="D9" s="40"/>
      <c r="E9" s="40"/>
      <c r="F9" s="80"/>
      <c r="G9" s="8"/>
    </row>
    <row r="10" spans="1:7" x14ac:dyDescent="0.2">
      <c r="A10" s="78" t="s">
        <v>75</v>
      </c>
      <c r="B10" s="37" t="s">
        <v>76</v>
      </c>
      <c r="C10" s="38">
        <v>35</v>
      </c>
      <c r="D10" s="40"/>
      <c r="E10" s="40"/>
      <c r="F10" s="80"/>
      <c r="G10" s="8"/>
    </row>
    <row r="11" spans="1:7" x14ac:dyDescent="0.2">
      <c r="A11" s="78" t="s">
        <v>77</v>
      </c>
      <c r="B11" s="37" t="s">
        <v>78</v>
      </c>
      <c r="C11" s="38">
        <v>35</v>
      </c>
      <c r="D11" s="40"/>
      <c r="E11" s="40"/>
      <c r="F11" s="80"/>
      <c r="G11" s="8"/>
    </row>
    <row r="12" spans="1:7" x14ac:dyDescent="0.2">
      <c r="A12" s="78" t="s">
        <v>77</v>
      </c>
      <c r="B12" s="37" t="s">
        <v>79</v>
      </c>
      <c r="C12" s="38">
        <v>35</v>
      </c>
      <c r="D12" s="40">
        <v>15</v>
      </c>
      <c r="E12" s="40"/>
      <c r="F12" s="80"/>
      <c r="G12" s="8"/>
    </row>
    <row r="13" spans="1:7" x14ac:dyDescent="0.2">
      <c r="A13" s="78" t="s">
        <v>80</v>
      </c>
      <c r="B13" s="37" t="s">
        <v>81</v>
      </c>
      <c r="C13" s="38">
        <v>420</v>
      </c>
      <c r="D13" s="40"/>
      <c r="E13" s="40"/>
      <c r="F13" s="80"/>
      <c r="G13" s="8"/>
    </row>
    <row r="14" spans="1:7" x14ac:dyDescent="0.2">
      <c r="A14" s="78" t="s">
        <v>80</v>
      </c>
      <c r="B14" s="37" t="s">
        <v>85</v>
      </c>
      <c r="C14" s="38">
        <v>25</v>
      </c>
      <c r="D14" s="40"/>
      <c r="E14" s="40"/>
      <c r="F14" s="80"/>
      <c r="G14" s="8"/>
    </row>
    <row r="15" spans="1:7" x14ac:dyDescent="0.2">
      <c r="A15" s="78" t="s">
        <v>82</v>
      </c>
      <c r="B15" s="37" t="s">
        <v>84</v>
      </c>
      <c r="C15" s="38">
        <v>35</v>
      </c>
      <c r="D15" s="40"/>
      <c r="E15" s="40"/>
      <c r="F15" s="80"/>
      <c r="G15" s="8"/>
    </row>
    <row r="16" spans="1:7" x14ac:dyDescent="0.2">
      <c r="A16" s="78" t="s">
        <v>83</v>
      </c>
      <c r="B16" s="37" t="s">
        <v>86</v>
      </c>
      <c r="C16" s="38">
        <v>7</v>
      </c>
      <c r="D16" s="40"/>
      <c r="E16" s="40"/>
      <c r="F16" s="80"/>
      <c r="G16" s="8"/>
    </row>
    <row r="17" spans="1:7" x14ac:dyDescent="0.2">
      <c r="A17" s="78" t="s">
        <v>87</v>
      </c>
      <c r="B17" s="37" t="s">
        <v>89</v>
      </c>
      <c r="C17" s="38">
        <v>15</v>
      </c>
      <c r="D17" s="40"/>
      <c r="E17" s="40"/>
      <c r="F17" s="80"/>
      <c r="G17" s="8"/>
    </row>
    <row r="18" spans="1:7" x14ac:dyDescent="0.2">
      <c r="A18" s="78" t="s">
        <v>87</v>
      </c>
      <c r="B18" s="37" t="s">
        <v>113</v>
      </c>
      <c r="C18" s="38">
        <v>385</v>
      </c>
      <c r="D18" s="40"/>
      <c r="E18" s="40"/>
      <c r="F18" s="80"/>
      <c r="G18" s="8"/>
    </row>
    <row r="19" spans="1:7" x14ac:dyDescent="0.2">
      <c r="A19" s="78" t="s">
        <v>88</v>
      </c>
      <c r="B19" s="37" t="s">
        <v>86</v>
      </c>
      <c r="C19" s="38">
        <v>7</v>
      </c>
      <c r="D19" s="40"/>
      <c r="E19" s="40"/>
      <c r="F19" s="80"/>
      <c r="G19" s="8"/>
    </row>
    <row r="20" spans="1:7" x14ac:dyDescent="0.2">
      <c r="A20" s="78"/>
      <c r="B20" s="37"/>
      <c r="C20" s="38"/>
      <c r="D20" s="40"/>
      <c r="E20" s="40"/>
      <c r="F20" s="80"/>
      <c r="G20" s="8"/>
    </row>
    <row r="21" spans="1:7" x14ac:dyDescent="0.2">
      <c r="A21" s="78"/>
      <c r="B21" s="37"/>
      <c r="C21" s="38"/>
      <c r="D21" s="40"/>
      <c r="E21" s="40"/>
      <c r="F21" s="80"/>
      <c r="G21" s="8"/>
    </row>
    <row r="22" spans="1:7" x14ac:dyDescent="0.2">
      <c r="A22" s="78"/>
      <c r="B22" s="37"/>
      <c r="C22" s="38"/>
      <c r="D22" s="40"/>
      <c r="E22" s="40"/>
      <c r="F22" s="80"/>
      <c r="G22" s="8"/>
    </row>
    <row r="23" spans="1:7" x14ac:dyDescent="0.2">
      <c r="A23" s="78"/>
      <c r="B23" s="37"/>
      <c r="C23" s="38"/>
      <c r="D23" s="40"/>
      <c r="E23" s="40"/>
      <c r="F23" s="80"/>
      <c r="G23" s="8"/>
    </row>
    <row r="24" spans="1:7" x14ac:dyDescent="0.2">
      <c r="A24" s="78"/>
      <c r="B24" s="37"/>
      <c r="C24" s="38"/>
      <c r="D24" s="40"/>
      <c r="E24" s="40"/>
      <c r="F24" s="80"/>
      <c r="G24" s="8"/>
    </row>
    <row r="25" spans="1:7" x14ac:dyDescent="0.2">
      <c r="A25" s="78"/>
      <c r="B25" s="37"/>
      <c r="C25" s="38"/>
      <c r="D25" s="40"/>
      <c r="E25" s="40"/>
      <c r="F25" s="80"/>
      <c r="G25" s="8"/>
    </row>
    <row r="26" spans="1:7" x14ac:dyDescent="0.2">
      <c r="A26" s="78"/>
      <c r="B26" s="37"/>
      <c r="C26" s="38"/>
      <c r="D26" s="40"/>
      <c r="E26" s="40"/>
      <c r="F26" s="80"/>
      <c r="G26" s="8"/>
    </row>
    <row r="27" spans="1:7" x14ac:dyDescent="0.2">
      <c r="A27" s="78"/>
      <c r="B27" s="37"/>
      <c r="C27" s="38"/>
      <c r="D27" s="40"/>
      <c r="E27" s="40"/>
      <c r="F27" s="80"/>
      <c r="G27" s="8"/>
    </row>
    <row r="28" spans="1:7" x14ac:dyDescent="0.2">
      <c r="A28" s="78"/>
      <c r="B28" s="37"/>
      <c r="C28" s="38"/>
      <c r="D28" s="40"/>
      <c r="E28" s="40"/>
      <c r="F28" s="80"/>
      <c r="G28" s="8"/>
    </row>
    <row r="29" spans="1:7" x14ac:dyDescent="0.2">
      <c r="A29" s="78"/>
      <c r="B29" s="37"/>
      <c r="C29" s="38"/>
      <c r="D29" s="40"/>
      <c r="E29" s="40"/>
      <c r="F29" s="80"/>
      <c r="G29" s="8"/>
    </row>
    <row r="30" spans="1:7" x14ac:dyDescent="0.2">
      <c r="A30" s="78"/>
      <c r="B30" s="37"/>
      <c r="C30" s="38"/>
      <c r="D30" s="40"/>
      <c r="E30" s="40"/>
      <c r="F30" s="80"/>
      <c r="G30" s="8"/>
    </row>
    <row r="31" spans="1:7" x14ac:dyDescent="0.2">
      <c r="A31" s="78"/>
      <c r="B31" s="37"/>
      <c r="C31" s="38"/>
      <c r="D31" s="40"/>
      <c r="E31" s="40"/>
      <c r="F31" s="80"/>
      <c r="G31" s="8"/>
    </row>
    <row r="32" spans="1:7" x14ac:dyDescent="0.2">
      <c r="A32" s="78"/>
      <c r="B32" s="37"/>
      <c r="C32" s="38"/>
      <c r="D32" s="40"/>
      <c r="E32" s="40"/>
      <c r="F32" s="80"/>
      <c r="G32" s="8"/>
    </row>
    <row r="33" spans="1:8" x14ac:dyDescent="0.2">
      <c r="A33" s="78"/>
      <c r="B33" s="37"/>
      <c r="C33" s="38"/>
      <c r="D33" s="40"/>
      <c r="E33" s="40"/>
      <c r="F33" s="80"/>
      <c r="G33" s="8"/>
    </row>
    <row r="34" spans="1:8" ht="15" customHeight="1" x14ac:dyDescent="0.3">
      <c r="A34" s="78"/>
      <c r="B34" s="37"/>
      <c r="C34" s="43"/>
      <c r="D34" s="42"/>
      <c r="E34" s="42"/>
      <c r="F34" s="45"/>
      <c r="G34" s="6"/>
      <c r="H34" s="33"/>
    </row>
    <row r="35" spans="1:8" ht="14.25" customHeight="1" x14ac:dyDescent="0.3">
      <c r="A35" s="78"/>
      <c r="B35" s="37"/>
      <c r="C35" s="38"/>
      <c r="D35" s="40"/>
      <c r="E35" s="40"/>
      <c r="F35" s="45"/>
      <c r="G35" s="6"/>
      <c r="H35" s="33"/>
    </row>
    <row r="36" spans="1:8" x14ac:dyDescent="0.2">
      <c r="A36" s="78"/>
      <c r="B36" s="37"/>
      <c r="C36" s="38"/>
      <c r="D36" s="40"/>
      <c r="E36" s="40"/>
      <c r="F36" s="45"/>
      <c r="G36" s="6"/>
    </row>
    <row r="37" spans="1:8" x14ac:dyDescent="0.2">
      <c r="A37" s="78"/>
      <c r="B37" s="37"/>
      <c r="C37" s="38"/>
      <c r="D37" s="40"/>
      <c r="E37" s="40"/>
      <c r="F37" s="45"/>
      <c r="G37" s="6"/>
    </row>
    <row r="38" spans="1:8" x14ac:dyDescent="0.2">
      <c r="A38" s="78"/>
      <c r="B38" s="37"/>
      <c r="C38" s="38"/>
      <c r="D38" s="40"/>
      <c r="E38" s="40"/>
      <c r="F38" s="45"/>
      <c r="G38" s="6"/>
    </row>
    <row r="39" spans="1:8" x14ac:dyDescent="0.2">
      <c r="A39" s="78"/>
      <c r="B39" s="37"/>
      <c r="C39" s="38"/>
      <c r="D39" s="44"/>
      <c r="E39" s="40"/>
      <c r="F39" s="82"/>
      <c r="G39" s="6"/>
    </row>
    <row r="40" spans="1:8" x14ac:dyDescent="0.2">
      <c r="A40" s="78"/>
      <c r="B40" s="37"/>
      <c r="C40" s="38"/>
      <c r="D40" s="44"/>
      <c r="E40" s="40"/>
      <c r="F40" s="82"/>
      <c r="G40" s="6"/>
    </row>
    <row r="41" spans="1:8" x14ac:dyDescent="0.2">
      <c r="A41" s="78"/>
      <c r="B41" s="37"/>
      <c r="C41" s="38"/>
      <c r="D41" s="44"/>
      <c r="E41" s="40"/>
      <c r="F41" s="82"/>
      <c r="G41" s="6"/>
    </row>
    <row r="42" spans="1:8" x14ac:dyDescent="0.2">
      <c r="A42" s="78"/>
      <c r="B42" s="37"/>
      <c r="C42" s="38"/>
      <c r="D42" s="44"/>
      <c r="E42" s="40"/>
      <c r="F42" s="82"/>
      <c r="G42" s="6"/>
    </row>
    <row r="43" spans="1:8" x14ac:dyDescent="0.2">
      <c r="A43" s="78"/>
      <c r="B43" s="37"/>
      <c r="C43" s="38"/>
      <c r="D43" s="44"/>
      <c r="E43" s="40"/>
      <c r="F43" s="82"/>
      <c r="G43" s="6"/>
    </row>
    <row r="44" spans="1:8" x14ac:dyDescent="0.2">
      <c r="A44" s="78"/>
      <c r="B44" s="37"/>
      <c r="C44" s="38"/>
      <c r="D44" s="44"/>
      <c r="E44" s="40"/>
      <c r="F44" s="82"/>
      <c r="G44" s="6"/>
    </row>
    <row r="45" spans="1:8" x14ac:dyDescent="0.2">
      <c r="A45" s="78"/>
      <c r="B45" s="37"/>
      <c r="C45" s="38"/>
      <c r="D45" s="44"/>
      <c r="E45" s="40"/>
      <c r="F45" s="82"/>
      <c r="G45" s="6"/>
    </row>
    <row r="46" spans="1:8" x14ac:dyDescent="0.2">
      <c r="A46" s="78"/>
      <c r="B46" s="37"/>
      <c r="C46" s="38"/>
      <c r="D46" s="44"/>
      <c r="E46" s="40"/>
      <c r="F46" s="82"/>
      <c r="G46" s="6"/>
    </row>
    <row r="47" spans="1:8" x14ac:dyDescent="0.2">
      <c r="A47" s="78"/>
      <c r="B47" s="37"/>
      <c r="C47" s="38"/>
      <c r="D47" s="44"/>
      <c r="E47" s="40"/>
      <c r="F47" s="82"/>
      <c r="G47" s="6"/>
    </row>
    <row r="48" spans="1:8" x14ac:dyDescent="0.2">
      <c r="A48" s="78"/>
      <c r="B48" s="37"/>
      <c r="C48" s="43"/>
      <c r="D48" s="44"/>
      <c r="E48" s="38"/>
      <c r="F48" s="82"/>
      <c r="G48" s="6"/>
    </row>
    <row r="49" spans="1:7" x14ac:dyDescent="0.2">
      <c r="A49" s="78"/>
      <c r="B49" s="37"/>
      <c r="C49" s="43"/>
      <c r="D49" s="44"/>
      <c r="E49" s="38"/>
      <c r="F49" s="82"/>
      <c r="G49" s="6"/>
    </row>
    <row r="50" spans="1:7" x14ac:dyDescent="0.2">
      <c r="A50" s="78"/>
      <c r="B50" s="37"/>
      <c r="C50" s="43"/>
      <c r="D50" s="44"/>
      <c r="E50" s="38"/>
      <c r="F50" s="82"/>
      <c r="G50" s="6"/>
    </row>
    <row r="51" spans="1:7" x14ac:dyDescent="0.2">
      <c r="A51" s="78"/>
      <c r="B51" s="37"/>
      <c r="C51" s="43"/>
      <c r="D51" s="44"/>
      <c r="E51" s="38"/>
      <c r="F51" s="82"/>
      <c r="G51" s="6"/>
    </row>
    <row r="52" spans="1:7" x14ac:dyDescent="0.2">
      <c r="A52" s="78"/>
      <c r="B52" s="37"/>
      <c r="C52" s="43"/>
      <c r="D52" s="44"/>
      <c r="E52" s="38"/>
      <c r="F52" s="82"/>
      <c r="G52" s="6"/>
    </row>
    <row r="53" spans="1:7" x14ac:dyDescent="0.2">
      <c r="A53" s="78"/>
      <c r="B53" s="37"/>
      <c r="C53" s="43"/>
      <c r="D53" s="44"/>
      <c r="E53" s="38"/>
      <c r="F53" s="82"/>
      <c r="G53" s="6"/>
    </row>
    <row r="54" spans="1:7" x14ac:dyDescent="0.2">
      <c r="A54" s="78"/>
      <c r="B54" s="37"/>
      <c r="C54" s="43"/>
      <c r="D54" s="44"/>
      <c r="E54" s="38"/>
      <c r="F54" s="82"/>
      <c r="G54" s="6"/>
    </row>
    <row r="55" spans="1:7" x14ac:dyDescent="0.2">
      <c r="A55" s="78"/>
      <c r="B55" s="37"/>
      <c r="C55" s="43"/>
      <c r="D55" s="44"/>
      <c r="E55" s="38"/>
      <c r="F55" s="82"/>
      <c r="G55" s="6"/>
    </row>
    <row r="56" spans="1:7" x14ac:dyDescent="0.2">
      <c r="A56" s="78"/>
      <c r="B56" s="37"/>
      <c r="C56" s="43"/>
      <c r="D56" s="44"/>
      <c r="E56" s="38"/>
      <c r="F56" s="82"/>
      <c r="G56" s="6"/>
    </row>
    <row r="57" spans="1:7" x14ac:dyDescent="0.2">
      <c r="A57" s="78"/>
      <c r="B57" s="37"/>
      <c r="C57" s="43"/>
      <c r="D57" s="44"/>
      <c r="E57" s="38"/>
      <c r="F57" s="82"/>
      <c r="G57" s="6"/>
    </row>
    <row r="58" spans="1:7" x14ac:dyDescent="0.2">
      <c r="A58" s="78"/>
      <c r="B58" s="37"/>
      <c r="C58" s="43"/>
      <c r="D58" s="44"/>
      <c r="E58" s="38"/>
      <c r="F58" s="82"/>
      <c r="G58" s="6"/>
    </row>
    <row r="59" spans="1:7" x14ac:dyDescent="0.2">
      <c r="A59" s="78"/>
      <c r="B59" s="37"/>
      <c r="C59" s="43"/>
      <c r="D59" s="44"/>
      <c r="E59" s="38"/>
      <c r="F59" s="82"/>
      <c r="G59" s="6"/>
    </row>
    <row r="60" spans="1:7" x14ac:dyDescent="0.2">
      <c r="A60" s="78"/>
      <c r="B60" s="37"/>
      <c r="C60" s="43"/>
      <c r="D60" s="44"/>
      <c r="E60" s="38"/>
      <c r="F60" s="82"/>
      <c r="G60" s="6"/>
    </row>
    <row r="61" spans="1:7" x14ac:dyDescent="0.2">
      <c r="A61" s="78"/>
      <c r="B61" s="37"/>
      <c r="C61" s="43"/>
      <c r="D61" s="44"/>
      <c r="E61" s="38"/>
      <c r="F61" s="82"/>
      <c r="G61" s="6"/>
    </row>
    <row r="62" spans="1:7" x14ac:dyDescent="0.2">
      <c r="A62" s="78"/>
      <c r="B62" s="37"/>
      <c r="C62" s="43"/>
      <c r="D62" s="44"/>
      <c r="E62" s="38"/>
      <c r="F62" s="82"/>
      <c r="G62" s="6"/>
    </row>
    <row r="63" spans="1:7" x14ac:dyDescent="0.2">
      <c r="A63" s="78"/>
      <c r="B63" s="37"/>
      <c r="C63" s="43"/>
      <c r="D63" s="44"/>
      <c r="E63" s="38"/>
      <c r="F63" s="82"/>
      <c r="G63" s="6"/>
    </row>
    <row r="64" spans="1:7" x14ac:dyDescent="0.2">
      <c r="A64" s="78"/>
      <c r="B64" s="37"/>
      <c r="C64" s="43"/>
      <c r="D64" s="44"/>
      <c r="E64" s="38"/>
      <c r="F64" s="82"/>
      <c r="G64" s="6"/>
    </row>
    <row r="65" spans="1:7" x14ac:dyDescent="0.2">
      <c r="A65" s="78"/>
      <c r="B65" s="37"/>
      <c r="C65" s="43"/>
      <c r="D65" s="40"/>
      <c r="E65" s="38"/>
      <c r="F65" s="82"/>
      <c r="G65" s="6"/>
    </row>
    <row r="66" spans="1:7" x14ac:dyDescent="0.2">
      <c r="A66" s="78"/>
      <c r="B66" s="37"/>
      <c r="C66" s="43"/>
      <c r="D66" s="40"/>
      <c r="E66" s="38"/>
      <c r="F66" s="82"/>
      <c r="G66" s="6"/>
    </row>
    <row r="67" spans="1:7" x14ac:dyDescent="0.2">
      <c r="A67" s="78"/>
      <c r="B67" s="37"/>
      <c r="C67" s="43"/>
      <c r="D67" s="40"/>
      <c r="E67" s="38"/>
      <c r="F67" s="82"/>
      <c r="G67" s="6"/>
    </row>
    <row r="68" spans="1:7" x14ac:dyDescent="0.2">
      <c r="A68" s="78"/>
      <c r="B68" s="37"/>
      <c r="C68" s="43"/>
      <c r="D68" s="40"/>
      <c r="E68" s="38"/>
      <c r="F68" s="82"/>
      <c r="G68" s="6"/>
    </row>
    <row r="69" spans="1:7" x14ac:dyDescent="0.2">
      <c r="A69" s="78"/>
      <c r="B69" s="37"/>
      <c r="C69" s="43"/>
      <c r="D69" s="40"/>
      <c r="E69" s="38"/>
      <c r="F69" s="82"/>
      <c r="G69" s="6"/>
    </row>
    <row r="70" spans="1:7" x14ac:dyDescent="0.2">
      <c r="A70" s="78"/>
      <c r="B70" s="37"/>
      <c r="C70" s="43"/>
      <c r="D70" s="40"/>
      <c r="E70" s="38"/>
      <c r="F70" s="82"/>
      <c r="G70" s="6"/>
    </row>
    <row r="71" spans="1:7" x14ac:dyDescent="0.2">
      <c r="A71" s="78"/>
      <c r="B71" s="37"/>
      <c r="C71" s="43"/>
      <c r="D71" s="40"/>
      <c r="E71" s="38"/>
      <c r="F71" s="82"/>
      <c r="G71" s="6"/>
    </row>
    <row r="72" spans="1:7" x14ac:dyDescent="0.2">
      <c r="A72" s="78"/>
      <c r="B72" s="37"/>
      <c r="C72" s="43"/>
      <c r="D72" s="40"/>
      <c r="E72" s="38"/>
      <c r="F72" s="82"/>
      <c r="G72" s="6"/>
    </row>
    <row r="73" spans="1:7" x14ac:dyDescent="0.2">
      <c r="A73" s="78"/>
      <c r="B73" s="37"/>
      <c r="C73" s="43"/>
      <c r="D73" s="40"/>
      <c r="E73" s="38"/>
      <c r="F73" s="82"/>
      <c r="G73" s="6"/>
    </row>
    <row r="74" spans="1:7" x14ac:dyDescent="0.2">
      <c r="A74" s="78"/>
      <c r="B74" s="37"/>
      <c r="C74" s="43"/>
      <c r="D74" s="40"/>
      <c r="E74" s="38"/>
      <c r="F74" s="82"/>
      <c r="G74" s="6"/>
    </row>
    <row r="75" spans="1:7" x14ac:dyDescent="0.2">
      <c r="A75" s="78"/>
      <c r="B75" s="37"/>
      <c r="C75" s="43"/>
      <c r="D75" s="40"/>
      <c r="E75" s="38"/>
      <c r="F75" s="82"/>
      <c r="G75" s="6"/>
    </row>
    <row r="76" spans="1:7" x14ac:dyDescent="0.2">
      <c r="A76" s="78"/>
      <c r="B76" s="37"/>
      <c r="C76" s="43"/>
      <c r="D76" s="40"/>
      <c r="E76" s="38"/>
      <c r="F76" s="82"/>
      <c r="G76" s="6"/>
    </row>
    <row r="77" spans="1:7" x14ac:dyDescent="0.2">
      <c r="A77" s="78"/>
      <c r="B77" s="37"/>
      <c r="C77" s="43"/>
      <c r="D77" s="40"/>
      <c r="E77" s="38"/>
      <c r="F77" s="82"/>
      <c r="G77" s="6"/>
    </row>
    <row r="78" spans="1:7" x14ac:dyDescent="0.2">
      <c r="A78" s="78"/>
      <c r="B78" s="37"/>
      <c r="C78" s="43"/>
      <c r="D78" s="40"/>
      <c r="E78" s="38"/>
      <c r="F78" s="82"/>
      <c r="G78" s="6"/>
    </row>
    <row r="79" spans="1:7" x14ac:dyDescent="0.2">
      <c r="A79" s="78"/>
      <c r="B79" s="37"/>
      <c r="C79" s="43"/>
      <c r="D79" s="40"/>
      <c r="E79" s="38"/>
      <c r="F79" s="82"/>
      <c r="G79" s="6"/>
    </row>
    <row r="80" spans="1:7" x14ac:dyDescent="0.2">
      <c r="A80" s="78"/>
      <c r="B80" s="37"/>
      <c r="C80" s="43"/>
      <c r="D80" s="40"/>
      <c r="E80" s="38"/>
      <c r="F80" s="82"/>
      <c r="G80" s="6"/>
    </row>
    <row r="81" spans="1:7" x14ac:dyDescent="0.2">
      <c r="A81" s="78"/>
      <c r="B81" s="37"/>
      <c r="C81" s="43"/>
      <c r="D81" s="40"/>
      <c r="E81" s="38"/>
      <c r="F81" s="82"/>
      <c r="G81" s="6"/>
    </row>
    <row r="82" spans="1:7" x14ac:dyDescent="0.2">
      <c r="A82" s="78"/>
      <c r="B82" s="37"/>
      <c r="C82" s="43"/>
      <c r="D82" s="40"/>
      <c r="E82" s="38"/>
      <c r="F82" s="82"/>
      <c r="G82" s="6"/>
    </row>
    <row r="83" spans="1:7" x14ac:dyDescent="0.2">
      <c r="A83" s="78"/>
      <c r="B83" s="37"/>
      <c r="C83" s="43"/>
      <c r="D83" s="40"/>
      <c r="E83" s="38"/>
      <c r="F83" s="82"/>
      <c r="G83" s="6"/>
    </row>
    <row r="84" spans="1:7" x14ac:dyDescent="0.2">
      <c r="A84" s="78"/>
      <c r="B84" s="37"/>
      <c r="C84" s="43"/>
      <c r="D84" s="40"/>
      <c r="E84" s="38"/>
      <c r="F84" s="82"/>
      <c r="G84" s="6"/>
    </row>
    <row r="85" spans="1:7" x14ac:dyDescent="0.2">
      <c r="A85" s="78"/>
      <c r="B85" s="37"/>
      <c r="C85" s="43"/>
      <c r="D85" s="40"/>
      <c r="E85" s="38"/>
      <c r="F85" s="82"/>
      <c r="G85" s="6"/>
    </row>
    <row r="86" spans="1:7" x14ac:dyDescent="0.2">
      <c r="A86" s="78"/>
      <c r="B86" s="37"/>
      <c r="C86" s="43"/>
      <c r="D86" s="40"/>
      <c r="E86" s="38"/>
      <c r="F86" s="82"/>
      <c r="G86" s="6"/>
    </row>
    <row r="87" spans="1:7" x14ac:dyDescent="0.2">
      <c r="A87" s="78"/>
      <c r="B87" s="37"/>
      <c r="C87" s="43"/>
      <c r="D87" s="40"/>
      <c r="E87" s="38"/>
      <c r="F87" s="82"/>
      <c r="G87" s="6"/>
    </row>
    <row r="88" spans="1:7" x14ac:dyDescent="0.2">
      <c r="A88" s="36"/>
      <c r="B88" s="37"/>
      <c r="C88" s="38"/>
      <c r="D88" s="44"/>
      <c r="E88" s="40"/>
      <c r="F88" s="82"/>
      <c r="G88" s="6"/>
    </row>
    <row r="89" spans="1:7" ht="13.5" thickBot="1" x14ac:dyDescent="0.25">
      <c r="A89" s="26"/>
      <c r="B89" s="15"/>
      <c r="C89" s="45"/>
      <c r="D89" s="46"/>
      <c r="E89" s="47"/>
      <c r="F89" s="82"/>
      <c r="G89" s="6"/>
    </row>
    <row r="90" spans="1:7" ht="13.5" thickBot="1" x14ac:dyDescent="0.25">
      <c r="A90" s="27" t="s">
        <v>57</v>
      </c>
      <c r="B90" s="28"/>
      <c r="C90" s="57">
        <f>SUM(C6:C89)</f>
        <v>1121</v>
      </c>
      <c r="D90" s="56">
        <f>SUM(D6:D88)</f>
        <v>15</v>
      </c>
      <c r="E90" s="67">
        <f>SUM(E6:E88)</f>
        <v>0</v>
      </c>
      <c r="F90" s="83">
        <f>SUM(C90:E90)</f>
        <v>1136</v>
      </c>
      <c r="G90" s="1"/>
    </row>
    <row r="91" spans="1:7" ht="13.5" thickTop="1" x14ac:dyDescent="0.2">
      <c r="C91" s="84"/>
      <c r="D91" s="79"/>
      <c r="E91" s="79"/>
      <c r="F91" s="85"/>
      <c r="G91" s="1"/>
    </row>
    <row r="92" spans="1:7" x14ac:dyDescent="0.2">
      <c r="C92" s="84"/>
      <c r="D92" s="79"/>
      <c r="E92" s="79"/>
      <c r="F92" s="85"/>
      <c r="G92" s="1"/>
    </row>
    <row r="93" spans="1:7" x14ac:dyDescent="0.2">
      <c r="F93" s="3"/>
      <c r="G93" s="1"/>
    </row>
  </sheetData>
  <phoneticPr fontId="0" type="noConversion"/>
  <pageMargins left="0.75" right="0.75" top="1" bottom="1" header="0.5" footer="0.5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2"/>
  <sheetViews>
    <sheetView zoomScale="98" zoomScaleNormal="98" workbookViewId="0">
      <pane ySplit="4" topLeftCell="A5" activePane="bottomLeft" state="frozen"/>
      <selection pane="bottomLeft" activeCell="Q26" sqref="Q26"/>
    </sheetView>
  </sheetViews>
  <sheetFormatPr defaultRowHeight="12.75" x14ac:dyDescent="0.2"/>
  <cols>
    <col min="1" max="1" width="10.42578125" customWidth="1"/>
    <col min="2" max="2" width="26.140625" customWidth="1"/>
    <col min="3" max="3" width="5.140625" customWidth="1"/>
    <col min="4" max="4" width="6.28515625" style="12" customWidth="1"/>
    <col min="5" max="6" width="9.85546875" customWidth="1"/>
    <col min="7" max="10" width="10.7109375" customWidth="1"/>
    <col min="11" max="11" width="11.5703125" customWidth="1"/>
    <col min="12" max="12" width="11.7109375" customWidth="1"/>
    <col min="13" max="17" width="10.7109375" customWidth="1"/>
  </cols>
  <sheetData>
    <row r="1" spans="1:18" ht="19.899999999999999" customHeight="1" x14ac:dyDescent="0.25">
      <c r="A1" s="58" t="s">
        <v>4</v>
      </c>
      <c r="C1" s="21"/>
      <c r="D1" s="16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9.149999999999999" customHeight="1" x14ac:dyDescent="0.25">
      <c r="A2" s="59" t="s">
        <v>56</v>
      </c>
      <c r="C2" s="21"/>
      <c r="D2" s="16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8" ht="19.149999999999999" customHeight="1" x14ac:dyDescent="0.2">
      <c r="A3" s="34"/>
      <c r="B3" s="60"/>
      <c r="C3" s="61"/>
      <c r="D3" s="17"/>
      <c r="E3" s="60"/>
      <c r="F3" s="60"/>
      <c r="G3" s="62">
        <v>1</v>
      </c>
      <c r="H3" s="62">
        <v>2</v>
      </c>
      <c r="I3" s="62">
        <v>3</v>
      </c>
      <c r="J3" s="62">
        <v>4</v>
      </c>
      <c r="K3" s="62">
        <v>5</v>
      </c>
      <c r="L3" s="62">
        <v>6</v>
      </c>
      <c r="M3" s="62">
        <v>7</v>
      </c>
      <c r="N3" s="62">
        <v>8</v>
      </c>
      <c r="O3" s="62">
        <v>9</v>
      </c>
      <c r="P3" s="62">
        <v>10</v>
      </c>
      <c r="Q3" s="62">
        <v>11</v>
      </c>
      <c r="R3" s="62">
        <v>12</v>
      </c>
    </row>
    <row r="4" spans="1:18" ht="27" x14ac:dyDescent="0.2">
      <c r="A4" s="63" t="s">
        <v>0</v>
      </c>
      <c r="B4" s="63" t="s">
        <v>1</v>
      </c>
      <c r="C4" s="6"/>
      <c r="D4" s="64" t="s">
        <v>2</v>
      </c>
      <c r="E4" s="63" t="s">
        <v>7</v>
      </c>
      <c r="F4" s="65" t="s">
        <v>3</v>
      </c>
      <c r="G4" s="63" t="s">
        <v>39</v>
      </c>
      <c r="H4" s="63" t="s">
        <v>40</v>
      </c>
      <c r="I4" s="66" t="s">
        <v>27</v>
      </c>
      <c r="J4" s="63" t="s">
        <v>28</v>
      </c>
      <c r="K4" s="63" t="s">
        <v>36</v>
      </c>
      <c r="L4" s="63" t="s">
        <v>30</v>
      </c>
      <c r="M4" s="63" t="s">
        <v>45</v>
      </c>
      <c r="N4" s="63" t="s">
        <v>47</v>
      </c>
      <c r="O4" s="63" t="s">
        <v>8</v>
      </c>
      <c r="P4" s="63" t="s">
        <v>29</v>
      </c>
      <c r="Q4" s="70" t="s">
        <v>43</v>
      </c>
      <c r="R4" s="63" t="s">
        <v>41</v>
      </c>
    </row>
    <row r="5" spans="1:18" x14ac:dyDescent="0.2">
      <c r="A5" s="78" t="s">
        <v>59</v>
      </c>
      <c r="B5" s="50" t="s">
        <v>60</v>
      </c>
      <c r="C5" s="49"/>
      <c r="D5" s="51" t="s">
        <v>61</v>
      </c>
      <c r="E5" s="53">
        <v>115.1</v>
      </c>
      <c r="F5" s="53"/>
      <c r="G5" s="53"/>
      <c r="H5" s="53"/>
      <c r="I5" s="53"/>
      <c r="J5" s="53"/>
      <c r="K5" s="53"/>
      <c r="L5" s="53"/>
      <c r="M5" s="54"/>
      <c r="N5" s="54"/>
      <c r="O5" s="53"/>
      <c r="P5" s="72">
        <v>50</v>
      </c>
      <c r="Q5" s="54">
        <v>65.099999999999994</v>
      </c>
      <c r="R5" s="54"/>
    </row>
    <row r="6" spans="1:18" x14ac:dyDescent="0.2">
      <c r="A6" s="78" t="s">
        <v>62</v>
      </c>
      <c r="B6" s="50" t="s">
        <v>63</v>
      </c>
      <c r="C6" s="49"/>
      <c r="D6" s="51" t="s">
        <v>61</v>
      </c>
      <c r="E6" s="53">
        <v>75</v>
      </c>
      <c r="F6" s="53"/>
      <c r="G6" s="53"/>
      <c r="H6" s="53"/>
      <c r="I6" s="53"/>
      <c r="J6" s="53"/>
      <c r="K6" s="53"/>
      <c r="L6" s="53"/>
      <c r="M6" s="53"/>
      <c r="N6" s="53">
        <v>75</v>
      </c>
      <c r="O6" s="53"/>
      <c r="P6" s="71"/>
      <c r="Q6" s="54"/>
      <c r="R6" s="54"/>
    </row>
    <row r="7" spans="1:18" x14ac:dyDescent="0.2">
      <c r="A7" s="78" t="s">
        <v>62</v>
      </c>
      <c r="B7" s="50" t="s">
        <v>64</v>
      </c>
      <c r="C7" s="49"/>
      <c r="D7" s="51" t="s">
        <v>61</v>
      </c>
      <c r="E7" s="53">
        <v>100</v>
      </c>
      <c r="F7" s="53"/>
      <c r="G7" s="53"/>
      <c r="H7" s="53"/>
      <c r="I7" s="53"/>
      <c r="J7" s="53"/>
      <c r="K7" s="53"/>
      <c r="L7" s="53"/>
      <c r="M7" s="53"/>
      <c r="N7" s="53">
        <v>100</v>
      </c>
      <c r="O7" s="53"/>
      <c r="P7" s="71"/>
      <c r="Q7" s="54"/>
      <c r="R7" s="54"/>
    </row>
    <row r="8" spans="1:18" x14ac:dyDescent="0.2">
      <c r="A8" s="78" t="s">
        <v>69</v>
      </c>
      <c r="B8" s="50" t="s">
        <v>70</v>
      </c>
      <c r="C8" s="49"/>
      <c r="D8" s="51" t="s">
        <v>61</v>
      </c>
      <c r="E8" s="53">
        <v>46.74</v>
      </c>
      <c r="F8" s="53"/>
      <c r="G8" s="53"/>
      <c r="H8" s="53"/>
      <c r="I8" s="53"/>
      <c r="J8" s="53"/>
      <c r="K8" s="53"/>
      <c r="L8" s="53"/>
      <c r="M8" s="53"/>
      <c r="N8" s="53">
        <v>46.74</v>
      </c>
      <c r="O8" s="53"/>
      <c r="P8" s="71"/>
      <c r="Q8" s="54"/>
      <c r="R8" s="54"/>
    </row>
    <row r="9" spans="1:18" x14ac:dyDescent="0.2">
      <c r="A9" s="78" t="s">
        <v>87</v>
      </c>
      <c r="B9" s="50" t="s">
        <v>112</v>
      </c>
      <c r="C9" s="49"/>
      <c r="D9" s="51" t="s">
        <v>61</v>
      </c>
      <c r="E9" s="53">
        <v>1157.42</v>
      </c>
      <c r="F9" s="53"/>
      <c r="G9" s="53"/>
      <c r="H9" s="53">
        <v>1157.42</v>
      </c>
      <c r="I9" s="53"/>
      <c r="J9" s="53"/>
      <c r="K9" s="53"/>
      <c r="L9" s="53"/>
      <c r="M9" s="53"/>
      <c r="N9" s="53"/>
      <c r="O9" s="53"/>
      <c r="P9" s="71"/>
      <c r="Q9" s="54"/>
      <c r="R9" s="54"/>
    </row>
    <row r="10" spans="1:18" x14ac:dyDescent="0.2">
      <c r="A10" s="78" t="s">
        <v>90</v>
      </c>
      <c r="B10" s="50" t="s">
        <v>91</v>
      </c>
      <c r="C10" s="49"/>
      <c r="D10" s="51" t="s">
        <v>61</v>
      </c>
      <c r="E10" s="53">
        <v>15</v>
      </c>
      <c r="F10" s="53"/>
      <c r="G10" s="53"/>
      <c r="H10" s="53"/>
      <c r="I10" s="53"/>
      <c r="J10" s="53"/>
      <c r="K10" s="53"/>
      <c r="L10" s="53">
        <v>15</v>
      </c>
      <c r="M10" s="53"/>
      <c r="N10" s="53"/>
      <c r="O10" s="53"/>
      <c r="P10" s="71"/>
      <c r="Q10" s="54"/>
      <c r="R10" s="54"/>
    </row>
    <row r="11" spans="1:18" x14ac:dyDescent="0.2">
      <c r="A11" s="78" t="s">
        <v>90</v>
      </c>
      <c r="B11" s="50" t="s">
        <v>92</v>
      </c>
      <c r="C11" s="49"/>
      <c r="D11" s="51" t="s">
        <v>61</v>
      </c>
      <c r="E11" s="53">
        <v>25</v>
      </c>
      <c r="F11" s="53"/>
      <c r="G11" s="53"/>
      <c r="H11" s="53"/>
      <c r="I11" s="53"/>
      <c r="J11" s="53"/>
      <c r="K11" s="53"/>
      <c r="L11" s="53">
        <v>25</v>
      </c>
      <c r="M11" s="53"/>
      <c r="N11" s="53"/>
      <c r="O11" s="53"/>
      <c r="P11" s="71"/>
      <c r="Q11" s="54"/>
      <c r="R11" s="54"/>
    </row>
    <row r="12" spans="1:18" x14ac:dyDescent="0.2">
      <c r="A12" s="78" t="s">
        <v>90</v>
      </c>
      <c r="B12" s="50" t="s">
        <v>93</v>
      </c>
      <c r="C12" s="49"/>
      <c r="D12" s="51" t="s">
        <v>61</v>
      </c>
      <c r="E12" s="53">
        <v>35</v>
      </c>
      <c r="F12" s="53"/>
      <c r="G12" s="53"/>
      <c r="H12" s="53"/>
      <c r="I12" s="53"/>
      <c r="J12" s="53"/>
      <c r="K12" s="53"/>
      <c r="L12" s="53">
        <v>35</v>
      </c>
      <c r="M12" s="53"/>
      <c r="N12" s="53"/>
      <c r="O12" s="53"/>
      <c r="P12" s="71"/>
      <c r="Q12" s="54"/>
      <c r="R12" s="54"/>
    </row>
    <row r="13" spans="1:18" x14ac:dyDescent="0.2">
      <c r="A13" s="78" t="s">
        <v>90</v>
      </c>
      <c r="B13" s="50" t="s">
        <v>94</v>
      </c>
      <c r="C13" s="49"/>
      <c r="D13" s="51" t="s">
        <v>61</v>
      </c>
      <c r="E13" s="53">
        <v>35</v>
      </c>
      <c r="F13" s="53"/>
      <c r="G13" s="53"/>
      <c r="H13" s="53"/>
      <c r="I13" s="53"/>
      <c r="J13" s="53"/>
      <c r="K13" s="53"/>
      <c r="L13" s="53">
        <v>35</v>
      </c>
      <c r="M13" s="53"/>
      <c r="N13" s="53"/>
      <c r="O13" s="53"/>
      <c r="P13" s="71"/>
      <c r="Q13" s="54"/>
      <c r="R13" s="54"/>
    </row>
    <row r="14" spans="1:18" x14ac:dyDescent="0.2">
      <c r="A14" s="78" t="s">
        <v>90</v>
      </c>
      <c r="B14" s="50" t="s">
        <v>95</v>
      </c>
      <c r="C14" s="49"/>
      <c r="D14" s="51" t="s">
        <v>61</v>
      </c>
      <c r="E14" s="53">
        <v>35</v>
      </c>
      <c r="F14" s="53"/>
      <c r="G14" s="53"/>
      <c r="H14" s="53"/>
      <c r="I14" s="53"/>
      <c r="J14" s="53"/>
      <c r="K14" s="53"/>
      <c r="L14" s="53">
        <v>35</v>
      </c>
      <c r="M14" s="53"/>
      <c r="N14" s="53"/>
      <c r="O14" s="53"/>
      <c r="P14" s="71"/>
      <c r="Q14" s="54"/>
      <c r="R14" s="54"/>
    </row>
    <row r="15" spans="1:18" x14ac:dyDescent="0.2">
      <c r="A15" s="78" t="s">
        <v>90</v>
      </c>
      <c r="B15" s="50" t="s">
        <v>96</v>
      </c>
      <c r="C15" s="49"/>
      <c r="D15" s="51" t="s">
        <v>61</v>
      </c>
      <c r="E15" s="53">
        <v>35</v>
      </c>
      <c r="F15" s="53"/>
      <c r="G15" s="53"/>
      <c r="H15" s="53"/>
      <c r="I15" s="53"/>
      <c r="J15" s="53"/>
      <c r="K15" s="53"/>
      <c r="L15" s="53">
        <v>35</v>
      </c>
      <c r="M15" s="53"/>
      <c r="N15" s="53"/>
      <c r="O15" s="53"/>
      <c r="P15" s="71"/>
      <c r="Q15" s="54"/>
      <c r="R15" s="54"/>
    </row>
    <row r="16" spans="1:18" x14ac:dyDescent="0.2">
      <c r="A16" s="78" t="s">
        <v>97</v>
      </c>
      <c r="B16" s="50" t="s">
        <v>98</v>
      </c>
      <c r="C16" s="49"/>
      <c r="D16" s="51" t="s">
        <v>61</v>
      </c>
      <c r="E16" s="53">
        <v>28</v>
      </c>
      <c r="F16" s="53"/>
      <c r="G16" s="53"/>
      <c r="H16" s="53"/>
      <c r="I16" s="53"/>
      <c r="J16" s="53"/>
      <c r="K16" s="53"/>
      <c r="L16" s="53"/>
      <c r="M16" s="53">
        <v>28</v>
      </c>
      <c r="N16" s="53"/>
      <c r="O16" s="53"/>
      <c r="P16" s="71"/>
      <c r="Q16" s="54"/>
      <c r="R16" s="54"/>
    </row>
    <row r="17" spans="1:18" x14ac:dyDescent="0.2">
      <c r="A17" s="78" t="s">
        <v>99</v>
      </c>
      <c r="B17" s="50" t="s">
        <v>100</v>
      </c>
      <c r="C17" s="49"/>
      <c r="D17" s="51" t="s">
        <v>61</v>
      </c>
      <c r="E17" s="53">
        <v>35</v>
      </c>
      <c r="F17" s="53"/>
      <c r="G17" s="53"/>
      <c r="H17" s="53"/>
      <c r="I17" s="53"/>
      <c r="J17" s="53"/>
      <c r="K17" s="53"/>
      <c r="L17" s="53">
        <v>35</v>
      </c>
      <c r="M17" s="53"/>
      <c r="N17" s="53"/>
      <c r="O17" s="53"/>
      <c r="P17" s="71"/>
      <c r="Q17" s="54"/>
      <c r="R17" s="54"/>
    </row>
    <row r="18" spans="1:18" x14ac:dyDescent="0.2">
      <c r="A18" s="78" t="s">
        <v>99</v>
      </c>
      <c r="B18" s="50" t="s">
        <v>101</v>
      </c>
      <c r="C18" s="49"/>
      <c r="D18" s="51" t="s">
        <v>61</v>
      </c>
      <c r="E18" s="53">
        <v>35</v>
      </c>
      <c r="F18" s="53"/>
      <c r="G18" s="53"/>
      <c r="H18" s="53"/>
      <c r="I18" s="53"/>
      <c r="J18" s="53"/>
      <c r="K18" s="53"/>
      <c r="L18" s="53">
        <v>35</v>
      </c>
      <c r="M18" s="53"/>
      <c r="N18" s="53"/>
      <c r="O18" s="53"/>
      <c r="P18" s="71"/>
      <c r="Q18" s="54"/>
      <c r="R18" s="54"/>
    </row>
    <row r="19" spans="1:18" x14ac:dyDescent="0.2">
      <c r="A19" s="78" t="s">
        <v>99</v>
      </c>
      <c r="B19" s="50" t="s">
        <v>102</v>
      </c>
      <c r="C19" s="49"/>
      <c r="D19" s="51" t="s">
        <v>61</v>
      </c>
      <c r="E19" s="53">
        <v>35</v>
      </c>
      <c r="F19" s="53"/>
      <c r="G19" s="53"/>
      <c r="H19" s="53"/>
      <c r="I19" s="53"/>
      <c r="J19" s="53"/>
      <c r="K19" s="53"/>
      <c r="L19" s="53">
        <v>35</v>
      </c>
      <c r="M19" s="53"/>
      <c r="N19" s="53"/>
      <c r="O19" s="53"/>
      <c r="P19" s="71"/>
      <c r="Q19" s="54"/>
      <c r="R19" s="54"/>
    </row>
    <row r="20" spans="1:18" x14ac:dyDescent="0.2">
      <c r="A20" s="78" t="s">
        <v>103</v>
      </c>
      <c r="B20" s="50" t="s">
        <v>104</v>
      </c>
      <c r="C20" s="49"/>
      <c r="D20" s="51" t="s">
        <v>61</v>
      </c>
      <c r="E20" s="53">
        <v>35</v>
      </c>
      <c r="F20" s="53"/>
      <c r="G20" s="53"/>
      <c r="H20" s="53"/>
      <c r="I20" s="53"/>
      <c r="J20" s="53"/>
      <c r="K20" s="53"/>
      <c r="L20" s="53">
        <v>35</v>
      </c>
      <c r="M20" s="53"/>
      <c r="N20" s="53"/>
      <c r="O20" s="53"/>
      <c r="P20" s="71"/>
      <c r="Q20" s="54"/>
      <c r="R20" s="54"/>
    </row>
    <row r="21" spans="1:18" x14ac:dyDescent="0.2">
      <c r="A21" s="78" t="s">
        <v>105</v>
      </c>
      <c r="B21" s="50" t="s">
        <v>106</v>
      </c>
      <c r="C21" s="49"/>
      <c r="D21" s="51" t="s">
        <v>61</v>
      </c>
      <c r="E21" s="53">
        <v>35</v>
      </c>
      <c r="F21" s="53"/>
      <c r="G21" s="53"/>
      <c r="H21" s="53"/>
      <c r="I21" s="53"/>
      <c r="J21" s="53"/>
      <c r="K21" s="53"/>
      <c r="L21" s="53">
        <v>35</v>
      </c>
      <c r="M21" s="68"/>
      <c r="N21" s="53"/>
      <c r="O21" s="53"/>
      <c r="P21" s="71"/>
      <c r="Q21" s="54"/>
      <c r="R21" s="54"/>
    </row>
    <row r="22" spans="1:18" x14ac:dyDescent="0.2">
      <c r="A22" s="78" t="s">
        <v>105</v>
      </c>
      <c r="B22" s="50" t="s">
        <v>107</v>
      </c>
      <c r="C22" s="49"/>
      <c r="D22" s="51" t="s">
        <v>61</v>
      </c>
      <c r="E22" s="53">
        <v>35</v>
      </c>
      <c r="F22" s="53"/>
      <c r="G22" s="53"/>
      <c r="H22" s="53"/>
      <c r="I22" s="53"/>
      <c r="J22" s="53"/>
      <c r="K22" s="53"/>
      <c r="L22" s="53">
        <v>35</v>
      </c>
      <c r="M22" s="53"/>
      <c r="N22" s="53"/>
      <c r="O22" s="53"/>
      <c r="P22" s="71"/>
      <c r="Q22" s="54"/>
      <c r="R22" s="54"/>
    </row>
    <row r="23" spans="1:18" x14ac:dyDescent="0.2">
      <c r="A23" s="78" t="s">
        <v>108</v>
      </c>
      <c r="B23" s="50" t="s">
        <v>109</v>
      </c>
      <c r="C23" s="49"/>
      <c r="D23" s="51" t="s">
        <v>61</v>
      </c>
      <c r="E23" s="53">
        <v>35</v>
      </c>
      <c r="F23" s="53"/>
      <c r="G23" s="53"/>
      <c r="H23" s="53"/>
      <c r="I23" s="53"/>
      <c r="J23" s="53"/>
      <c r="K23" s="53"/>
      <c r="L23" s="53">
        <v>35</v>
      </c>
      <c r="M23" s="53"/>
      <c r="N23" s="53"/>
      <c r="O23" s="53"/>
      <c r="P23" s="71"/>
      <c r="Q23" s="54"/>
      <c r="R23" s="54"/>
    </row>
    <row r="24" spans="1:18" x14ac:dyDescent="0.2">
      <c r="A24" s="78" t="s">
        <v>108</v>
      </c>
      <c r="B24" s="50" t="s">
        <v>110</v>
      </c>
      <c r="C24" s="49"/>
      <c r="D24" s="51" t="s">
        <v>61</v>
      </c>
      <c r="E24" s="53">
        <v>35</v>
      </c>
      <c r="F24" s="53"/>
      <c r="G24" s="53"/>
      <c r="H24" s="53"/>
      <c r="I24" s="53"/>
      <c r="J24" s="53"/>
      <c r="K24" s="53"/>
      <c r="L24" s="53">
        <v>35</v>
      </c>
      <c r="M24" s="53"/>
      <c r="N24" s="53"/>
      <c r="O24" s="53"/>
      <c r="P24" s="71"/>
      <c r="Q24" s="54"/>
      <c r="R24" s="54"/>
    </row>
    <row r="25" spans="1:18" x14ac:dyDescent="0.2">
      <c r="A25" s="78" t="s">
        <v>108</v>
      </c>
      <c r="B25" s="50" t="s">
        <v>111</v>
      </c>
      <c r="C25" s="49"/>
      <c r="D25" s="51" t="s">
        <v>61</v>
      </c>
      <c r="E25" s="53">
        <v>50</v>
      </c>
      <c r="F25" s="53"/>
      <c r="G25" s="53"/>
      <c r="H25" s="53"/>
      <c r="I25" s="53"/>
      <c r="J25" s="53"/>
      <c r="K25" s="53"/>
      <c r="L25" s="53"/>
      <c r="M25" s="53">
        <v>50</v>
      </c>
      <c r="N25" s="53"/>
      <c r="O25" s="53"/>
      <c r="P25" s="71"/>
      <c r="Q25" s="54"/>
      <c r="R25" s="54"/>
    </row>
    <row r="26" spans="1:18" x14ac:dyDescent="0.2">
      <c r="A26" s="78" t="s">
        <v>114</v>
      </c>
      <c r="B26" s="50" t="s">
        <v>115</v>
      </c>
      <c r="C26" s="49"/>
      <c r="D26" s="51" t="s">
        <v>61</v>
      </c>
      <c r="E26" s="53">
        <v>8.6300000000000008</v>
      </c>
      <c r="F26" s="53"/>
      <c r="G26" s="53"/>
      <c r="H26" s="53"/>
      <c r="I26" s="53"/>
      <c r="J26" s="53"/>
      <c r="K26" s="53"/>
      <c r="L26" s="53"/>
      <c r="M26" s="53">
        <v>8.6300000000000008</v>
      </c>
      <c r="N26" s="53"/>
      <c r="O26" s="53"/>
      <c r="P26" s="71"/>
      <c r="Q26" s="54"/>
      <c r="R26" s="54"/>
    </row>
    <row r="27" spans="1:18" x14ac:dyDescent="0.2">
      <c r="A27" s="78" t="s">
        <v>116</v>
      </c>
      <c r="B27" s="50" t="s">
        <v>117</v>
      </c>
      <c r="C27" s="49"/>
      <c r="D27" s="51" t="s">
        <v>61</v>
      </c>
      <c r="E27" s="53">
        <v>71</v>
      </c>
      <c r="F27" s="53"/>
      <c r="G27" s="53"/>
      <c r="H27" s="53"/>
      <c r="I27" s="53"/>
      <c r="J27" s="53"/>
      <c r="K27" s="53"/>
      <c r="L27" s="53"/>
      <c r="M27" s="53">
        <v>71</v>
      </c>
      <c r="N27" s="53"/>
      <c r="O27" s="53"/>
      <c r="P27" s="71"/>
      <c r="Q27" s="54"/>
      <c r="R27" s="54"/>
    </row>
    <row r="28" spans="1:18" x14ac:dyDescent="0.2">
      <c r="A28" s="78"/>
      <c r="B28" s="50"/>
      <c r="C28" s="49"/>
      <c r="D28" s="51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71"/>
      <c r="Q28" s="54"/>
      <c r="R28" s="54"/>
    </row>
    <row r="29" spans="1:18" x14ac:dyDescent="0.2">
      <c r="A29" s="78"/>
      <c r="B29" s="50"/>
      <c r="C29" s="49"/>
      <c r="D29" s="51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71"/>
      <c r="Q29" s="54"/>
      <c r="R29" s="54"/>
    </row>
    <row r="30" spans="1:18" x14ac:dyDescent="0.2">
      <c r="A30" s="78"/>
      <c r="B30" s="50"/>
      <c r="C30" s="49"/>
      <c r="D30" s="51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71"/>
      <c r="Q30" s="54"/>
      <c r="R30" s="54"/>
    </row>
    <row r="31" spans="1:18" x14ac:dyDescent="0.2">
      <c r="A31" s="36"/>
      <c r="B31" s="50"/>
      <c r="C31" s="49"/>
      <c r="D31" s="51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1"/>
      <c r="Q31" s="54"/>
      <c r="R31" s="54"/>
    </row>
    <row r="32" spans="1:18" x14ac:dyDescent="0.2">
      <c r="A32" s="36"/>
      <c r="B32" s="52"/>
      <c r="C32" s="49"/>
      <c r="D32" s="51"/>
      <c r="E32" s="53"/>
      <c r="F32" s="53"/>
      <c r="G32" s="53"/>
      <c r="H32" s="53" t="str">
        <f>IF(C32=2,F32,"")</f>
        <v/>
      </c>
      <c r="I32" s="53" t="str">
        <f>IF(C32=3,F32,"")</f>
        <v/>
      </c>
      <c r="J32" s="53" t="str">
        <f>IF(C32=4,F32,"")</f>
        <v/>
      </c>
      <c r="K32" s="53" t="str">
        <f>IF(C32=5,F32,"")</f>
        <v/>
      </c>
      <c r="L32" s="53" t="str">
        <f>IF(C32=6,F32,"")</f>
        <v/>
      </c>
      <c r="M32" s="53" t="str">
        <f>IF(C32=7,F32,"")</f>
        <v/>
      </c>
      <c r="N32" s="53"/>
      <c r="O32" s="53" t="str">
        <f>IF(C32=8,F32,"")</f>
        <v/>
      </c>
      <c r="P32" s="71"/>
      <c r="Q32" s="54"/>
      <c r="R32" s="54"/>
    </row>
    <row r="33" spans="1:19" x14ac:dyDescent="0.2">
      <c r="A33" s="48"/>
      <c r="B33" s="25"/>
      <c r="C33" s="20"/>
      <c r="D33" s="17"/>
      <c r="E33" s="85"/>
      <c r="F33" s="85"/>
      <c r="G33" s="85" t="str">
        <f>IF(C33=1,F33,"")</f>
        <v/>
      </c>
      <c r="H33" s="85" t="str">
        <f>IF(C33=2,F33,"")</f>
        <v/>
      </c>
      <c r="I33" s="85" t="str">
        <f>IF(C33=3,F33,"")</f>
        <v/>
      </c>
      <c r="J33" s="85" t="str">
        <f>IF(C33=4,F33,"")</f>
        <v/>
      </c>
      <c r="K33" s="85" t="str">
        <f>IF(C33=5,F33,"")</f>
        <v/>
      </c>
      <c r="L33" s="85" t="str">
        <f>IF(C33=6,F33,"")</f>
        <v/>
      </c>
      <c r="M33" s="85" t="str">
        <f>IF(C33=7,F33,"")</f>
        <v/>
      </c>
      <c r="N33" s="85"/>
      <c r="O33" s="85" t="str">
        <f>IF(C33=8,F33,"")</f>
        <v/>
      </c>
      <c r="P33" s="68"/>
      <c r="Q33" s="54"/>
      <c r="R33" s="54"/>
    </row>
    <row r="34" spans="1:19" x14ac:dyDescent="0.2">
      <c r="A34" s="19"/>
      <c r="B34" s="4"/>
      <c r="C34" s="23"/>
      <c r="D34" s="18"/>
      <c r="E34" s="76">
        <f t="shared" ref="E34:P34" si="0">SUM(E5:E33)</f>
        <v>2111.8900000000003</v>
      </c>
      <c r="F34" s="76">
        <f t="shared" si="0"/>
        <v>0</v>
      </c>
      <c r="G34" s="76">
        <f t="shared" si="0"/>
        <v>0</v>
      </c>
      <c r="H34" s="76">
        <f t="shared" si="0"/>
        <v>1157.42</v>
      </c>
      <c r="I34" s="76">
        <f t="shared" si="0"/>
        <v>0</v>
      </c>
      <c r="J34" s="76">
        <f t="shared" si="0"/>
        <v>0</v>
      </c>
      <c r="K34" s="76">
        <f t="shared" si="0"/>
        <v>0</v>
      </c>
      <c r="L34" s="76">
        <f t="shared" si="0"/>
        <v>460</v>
      </c>
      <c r="M34" s="76">
        <f t="shared" si="0"/>
        <v>157.63</v>
      </c>
      <c r="N34" s="76">
        <f t="shared" si="0"/>
        <v>221.74</v>
      </c>
      <c r="O34" s="76">
        <f t="shared" si="0"/>
        <v>0</v>
      </c>
      <c r="P34" s="76">
        <f t="shared" si="0"/>
        <v>50</v>
      </c>
      <c r="Q34" s="76">
        <f>SUM(Q5:Q33)</f>
        <v>65.099999999999994</v>
      </c>
      <c r="R34" s="76">
        <f>SUM(R5:R33)</f>
        <v>0</v>
      </c>
      <c r="S34" s="68"/>
    </row>
    <row r="35" spans="1:19" ht="13.5" thickBot="1" x14ac:dyDescent="0.25">
      <c r="A35" s="10"/>
      <c r="B35" s="2"/>
      <c r="C35" s="22"/>
      <c r="D35" s="17"/>
      <c r="E35" s="5"/>
      <c r="F35" s="5"/>
      <c r="G35" s="5" t="str">
        <f>IF(C35=1,F35,"")</f>
        <v/>
      </c>
      <c r="H35" s="5"/>
      <c r="I35" s="5"/>
      <c r="J35" s="5"/>
      <c r="K35" s="5" t="str">
        <f>IF(C35=2,F35,"")</f>
        <v/>
      </c>
      <c r="L35" s="5" t="str">
        <f>IF(C35=3,F35,"")</f>
        <v/>
      </c>
      <c r="M35" s="5" t="str">
        <f>IF(C35=4,F35,"")</f>
        <v/>
      </c>
      <c r="N35" s="5"/>
      <c r="O35" s="5" t="str">
        <f>IF(D35=4,G35,"")</f>
        <v/>
      </c>
      <c r="P35" s="5" t="str">
        <f>IF(E35=4,H35,"")</f>
        <v/>
      </c>
      <c r="Q35" s="75"/>
      <c r="R35" s="75"/>
    </row>
    <row r="36" spans="1:19" ht="13.5" thickTop="1" x14ac:dyDescent="0.2">
      <c r="A36" s="115"/>
      <c r="B36" s="116"/>
      <c r="C36" s="12"/>
      <c r="D36"/>
      <c r="I36" s="34"/>
      <c r="K36" s="34"/>
      <c r="M36" s="34"/>
      <c r="N36" s="34"/>
      <c r="Q36" s="34"/>
    </row>
    <row r="37" spans="1:19" x14ac:dyDescent="0.2">
      <c r="A37" s="10"/>
      <c r="B37" s="114"/>
      <c r="C37" s="12"/>
      <c r="D37" s="34" t="s">
        <v>42</v>
      </c>
      <c r="E37" s="55"/>
      <c r="I37" s="34"/>
      <c r="M37" s="34"/>
      <c r="N37" s="34"/>
    </row>
    <row r="38" spans="1:19" x14ac:dyDescent="0.2">
      <c r="A38" s="10"/>
      <c r="B38" s="2"/>
      <c r="C38" s="12"/>
      <c r="D38"/>
      <c r="E38" s="55"/>
      <c r="M38" s="34"/>
      <c r="N38" s="34"/>
    </row>
    <row r="39" spans="1:19" x14ac:dyDescent="0.2">
      <c r="A39" s="10"/>
      <c r="B39" s="2"/>
      <c r="C39" s="28"/>
      <c r="D39" s="27"/>
      <c r="E39" s="55"/>
    </row>
    <row r="40" spans="1:19" x14ac:dyDescent="0.2">
      <c r="A40" s="10"/>
      <c r="B40" s="2"/>
      <c r="C40" s="12"/>
      <c r="D40"/>
      <c r="E40" s="55"/>
    </row>
    <row r="41" spans="1:19" x14ac:dyDescent="0.2">
      <c r="A41" s="10"/>
      <c r="B41" s="2"/>
      <c r="C41" s="12"/>
      <c r="D41"/>
      <c r="E41" s="55"/>
    </row>
    <row r="42" spans="1:19" x14ac:dyDescent="0.2">
      <c r="A42" s="10"/>
      <c r="B42" s="2"/>
    </row>
  </sheetData>
  <mergeCells count="1">
    <mergeCell ref="A36:B36"/>
  </mergeCells>
  <phoneticPr fontId="0" type="noConversion"/>
  <pageMargins left="0.75" right="0.75" top="1" bottom="1" header="0.5" footer="0.5"/>
  <pageSetup scale="66" orientation="landscape" r:id="rId1"/>
  <headerFooter alignWithMargins="0"/>
  <ignoredErrors>
    <ignoredError sqref="G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"/>
  <sheetViews>
    <sheetView tabSelected="1" workbookViewId="0">
      <selection activeCell="P37" sqref="O37:P37"/>
    </sheetView>
  </sheetViews>
  <sheetFormatPr defaultRowHeight="12.75" x14ac:dyDescent="0.2"/>
  <cols>
    <col min="1" max="1" width="11.140625" customWidth="1"/>
    <col min="2" max="2" width="34.42578125" customWidth="1"/>
    <col min="3" max="3" width="12.140625" customWidth="1"/>
    <col min="4" max="4" width="15.7109375" customWidth="1"/>
    <col min="5" max="5" width="21" customWidth="1"/>
  </cols>
  <sheetData>
    <row r="1" spans="1:14" ht="18" x14ac:dyDescent="0.25">
      <c r="A1" s="117" t="s">
        <v>55</v>
      </c>
      <c r="B1" s="117"/>
      <c r="C1" s="117"/>
      <c r="D1" s="117"/>
      <c r="E1" s="117"/>
      <c r="F1" s="69"/>
    </row>
    <row r="2" spans="1:14" ht="18" x14ac:dyDescent="0.25">
      <c r="A2" s="69" t="s">
        <v>0</v>
      </c>
      <c r="B2" s="69" t="s">
        <v>33</v>
      </c>
      <c r="C2" s="69" t="s">
        <v>44</v>
      </c>
      <c r="D2" s="69" t="s">
        <v>34</v>
      </c>
      <c r="E2" s="69" t="s">
        <v>32</v>
      </c>
      <c r="F2" s="69"/>
    </row>
    <row r="3" spans="1:14" x14ac:dyDescent="0.2">
      <c r="A3" s="78">
        <v>44075</v>
      </c>
      <c r="B3" s="118" t="s">
        <v>49</v>
      </c>
      <c r="C3" s="119"/>
      <c r="D3" s="120"/>
      <c r="E3" s="74">
        <v>1772.64</v>
      </c>
    </row>
    <row r="4" spans="1:14" x14ac:dyDescent="0.2">
      <c r="A4" s="78" t="s">
        <v>62</v>
      </c>
      <c r="B4" s="50" t="s">
        <v>63</v>
      </c>
      <c r="C4" s="121" t="s">
        <v>118</v>
      </c>
      <c r="D4" s="51" t="s">
        <v>119</v>
      </c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x14ac:dyDescent="0.2">
      <c r="A5" s="78" t="s">
        <v>62</v>
      </c>
      <c r="B5" s="50" t="s">
        <v>64</v>
      </c>
      <c r="C5" s="121" t="s">
        <v>118</v>
      </c>
      <c r="D5" s="51" t="s">
        <v>120</v>
      </c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x14ac:dyDescent="0.2">
      <c r="A6" s="78" t="s">
        <v>69</v>
      </c>
      <c r="B6" s="50" t="s">
        <v>70</v>
      </c>
      <c r="C6" s="121" t="s">
        <v>118</v>
      </c>
      <c r="D6" s="51" t="s">
        <v>121</v>
      </c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x14ac:dyDescent="0.2">
      <c r="A7" s="78"/>
      <c r="B7" s="73"/>
      <c r="C7" s="73"/>
      <c r="D7" s="74"/>
      <c r="E7" s="74"/>
    </row>
    <row r="8" spans="1:14" x14ac:dyDescent="0.2">
      <c r="A8" s="78"/>
      <c r="B8" s="73"/>
      <c r="C8" s="73"/>
      <c r="D8" s="73"/>
      <c r="E8" s="74"/>
    </row>
    <row r="9" spans="1:14" x14ac:dyDescent="0.2">
      <c r="A9" s="73" t="s">
        <v>31</v>
      </c>
      <c r="B9" s="73"/>
      <c r="C9" s="73"/>
      <c r="D9" s="74">
        <v>221.74</v>
      </c>
      <c r="E9" s="74">
        <v>1550.9</v>
      </c>
    </row>
  </sheetData>
  <mergeCells count="2">
    <mergeCell ref="A1:E1"/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ACCOUNTS</vt:lpstr>
      <vt:lpstr>RECEIPTS</vt:lpstr>
      <vt:lpstr>PAYMENTS</vt:lpstr>
      <vt:lpstr>Sue Dyke Award</vt:lpstr>
    </vt:vector>
  </TitlesOfParts>
  <Company>albest 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albest</dc:creator>
  <cp:lastModifiedBy>liz</cp:lastModifiedBy>
  <cp:lastPrinted>2020-05-16T10:35:45Z</cp:lastPrinted>
  <dcterms:created xsi:type="dcterms:W3CDTF">2003-07-22T13:28:19Z</dcterms:created>
  <dcterms:modified xsi:type="dcterms:W3CDTF">2021-09-21T10:02:50Z</dcterms:modified>
</cp:coreProperties>
</file>